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1_ Transversal Contracting Working Docs\Keatshotse Gouwe\Contract Management\RT284\Price Adjustment\2025\Admin\"/>
    </mc:Choice>
  </mc:AlternateContent>
  <xr:revisionPtr revIDLastSave="0" documentId="13_ncr:1_{E3FAB814-09B1-491C-A1A9-CE672F3A26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PA Formula " sheetId="4" r:id="rId1"/>
  </sheets>
  <definedNames>
    <definedName name="_xlnm._FilterDatabase" localSheetId="0" hidden="1">'CPA Formula '!$A$14:$K$159</definedName>
    <definedName name="_xlnm.Print_Area" localSheetId="0">'CPA Formula '!$A$1:$AO$159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9" i="4" l="1"/>
  <c r="F159" i="4" s="1"/>
  <c r="D158" i="4"/>
  <c r="H158" i="4" s="1"/>
  <c r="D157" i="4"/>
  <c r="H157" i="4" s="1"/>
  <c r="D156" i="4"/>
  <c r="F156" i="4" s="1"/>
  <c r="D155" i="4"/>
  <c r="H155" i="4" s="1"/>
  <c r="D154" i="4"/>
  <c r="F154" i="4" s="1"/>
  <c r="D153" i="4"/>
  <c r="F153" i="4" s="1"/>
  <c r="D152" i="4"/>
  <c r="F152" i="4" s="1"/>
  <c r="D151" i="4"/>
  <c r="F151" i="4" s="1"/>
  <c r="D150" i="4"/>
  <c r="F150" i="4" s="1"/>
  <c r="D149" i="4"/>
  <c r="F149" i="4" s="1"/>
  <c r="D148" i="4"/>
  <c r="F148" i="4" s="1"/>
  <c r="D147" i="4"/>
  <c r="F147" i="4" s="1"/>
  <c r="D146" i="4"/>
  <c r="F146" i="4" s="1"/>
  <c r="D145" i="4"/>
  <c r="F145" i="4" s="1"/>
  <c r="D144" i="4"/>
  <c r="H144" i="4" s="1"/>
  <c r="D143" i="4"/>
  <c r="F143" i="4" s="1"/>
  <c r="D142" i="4"/>
  <c r="F142" i="4" s="1"/>
  <c r="X159" i="4"/>
  <c r="X158" i="4"/>
  <c r="X157" i="4"/>
  <c r="X156" i="4"/>
  <c r="X155" i="4"/>
  <c r="X154" i="4"/>
  <c r="X153" i="4"/>
  <c r="X152" i="4"/>
  <c r="X151" i="4"/>
  <c r="X150" i="4"/>
  <c r="X149" i="4"/>
  <c r="X148" i="4"/>
  <c r="X147" i="4"/>
  <c r="X146" i="4"/>
  <c r="X145" i="4"/>
  <c r="X144" i="4"/>
  <c r="X143" i="4"/>
  <c r="X142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F159" i="4"/>
  <c r="AF158" i="4"/>
  <c r="AF157" i="4"/>
  <c r="AF156" i="4"/>
  <c r="AF155" i="4"/>
  <c r="AF154" i="4"/>
  <c r="AF153" i="4"/>
  <c r="AF152" i="4"/>
  <c r="AF151" i="4"/>
  <c r="AF150" i="4"/>
  <c r="AF149" i="4"/>
  <c r="AF148" i="4"/>
  <c r="AF147" i="4"/>
  <c r="AF146" i="4"/>
  <c r="AF145" i="4"/>
  <c r="AF144" i="4"/>
  <c r="AF143" i="4"/>
  <c r="AF142" i="4"/>
  <c r="AF128" i="4"/>
  <c r="AJ159" i="4"/>
  <c r="AJ158" i="4"/>
  <c r="AJ157" i="4"/>
  <c r="AJ156" i="4"/>
  <c r="AJ155" i="4"/>
  <c r="AJ154" i="4"/>
  <c r="AJ153" i="4"/>
  <c r="AJ152" i="4"/>
  <c r="AJ151" i="4"/>
  <c r="AJ150" i="4"/>
  <c r="AJ149" i="4"/>
  <c r="AJ148" i="4"/>
  <c r="AJ147" i="4"/>
  <c r="AJ146" i="4"/>
  <c r="AJ145" i="4"/>
  <c r="AJ144" i="4"/>
  <c r="AJ143" i="4"/>
  <c r="AJ142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N159" i="4"/>
  <c r="AN158" i="4"/>
  <c r="AN157" i="4"/>
  <c r="AN156" i="4"/>
  <c r="AN155" i="4"/>
  <c r="AN154" i="4"/>
  <c r="AN153" i="4"/>
  <c r="AN152" i="4"/>
  <c r="AN151" i="4"/>
  <c r="AN150" i="4"/>
  <c r="AN149" i="4"/>
  <c r="AN148" i="4"/>
  <c r="AN147" i="4"/>
  <c r="AN146" i="4"/>
  <c r="AN145" i="4"/>
  <c r="AN144" i="4"/>
  <c r="AN143" i="4"/>
  <c r="AN142" i="4"/>
  <c r="AN128" i="4"/>
  <c r="AO142" i="4"/>
  <c r="AO128" i="4"/>
  <c r="G142" i="4" l="1"/>
  <c r="G156" i="4"/>
  <c r="H145" i="4"/>
  <c r="F155" i="4"/>
  <c r="I155" i="4" s="1"/>
  <c r="K155" i="4" s="1"/>
  <c r="L155" i="4" s="1"/>
  <c r="M155" i="4" s="1"/>
  <c r="H142" i="4"/>
  <c r="H146" i="4"/>
  <c r="H147" i="4"/>
  <c r="H148" i="4"/>
  <c r="H156" i="4"/>
  <c r="H159" i="4"/>
  <c r="G143" i="4"/>
  <c r="G157" i="4"/>
  <c r="G144" i="4"/>
  <c r="G158" i="4"/>
  <c r="G145" i="4"/>
  <c r="G159" i="4"/>
  <c r="G146" i="4"/>
  <c r="G147" i="4"/>
  <c r="G148" i="4"/>
  <c r="H149" i="4"/>
  <c r="H150" i="4"/>
  <c r="H151" i="4"/>
  <c r="G152" i="4"/>
  <c r="G149" i="4"/>
  <c r="H152" i="4"/>
  <c r="G153" i="4"/>
  <c r="G150" i="4"/>
  <c r="H153" i="4"/>
  <c r="G154" i="4"/>
  <c r="G151" i="4"/>
  <c r="H154" i="4"/>
  <c r="G155" i="4"/>
  <c r="F157" i="4"/>
  <c r="F158" i="4"/>
  <c r="H143" i="4"/>
  <c r="F144" i="4"/>
  <c r="I146" i="4" l="1"/>
  <c r="K146" i="4" s="1"/>
  <c r="L146" i="4" s="1"/>
  <c r="M146" i="4" s="1"/>
  <c r="I142" i="4"/>
  <c r="K142" i="4" s="1"/>
  <c r="L142" i="4" s="1"/>
  <c r="M142" i="4" s="1"/>
  <c r="I149" i="4"/>
  <c r="L149" i="4" s="1"/>
  <c r="M149" i="4" s="1"/>
  <c r="I147" i="4"/>
  <c r="K147" i="4" s="1"/>
  <c r="L147" i="4" s="1"/>
  <c r="M147" i="4" s="1"/>
  <c r="I151" i="4"/>
  <c r="K151" i="4" s="1"/>
  <c r="L151" i="4" s="1"/>
  <c r="M151" i="4" s="1"/>
  <c r="I154" i="4"/>
  <c r="K154" i="4" s="1"/>
  <c r="L154" i="4" s="1"/>
  <c r="M154" i="4" s="1"/>
  <c r="I143" i="4"/>
  <c r="K143" i="4" s="1"/>
  <c r="L143" i="4" s="1"/>
  <c r="M143" i="4" s="1"/>
  <c r="I150" i="4"/>
  <c r="K150" i="4" s="1"/>
  <c r="L150" i="4" s="1"/>
  <c r="M150" i="4" s="1"/>
  <c r="I145" i="4"/>
  <c r="K145" i="4" s="1"/>
  <c r="L145" i="4" s="1"/>
  <c r="M145" i="4" s="1"/>
  <c r="I157" i="4"/>
  <c r="K157" i="4" s="1"/>
  <c r="L157" i="4" s="1"/>
  <c r="M157" i="4" s="1"/>
  <c r="I159" i="4"/>
  <c r="K159" i="4" s="1"/>
  <c r="L159" i="4" s="1"/>
  <c r="M159" i="4" s="1"/>
  <c r="I156" i="4"/>
  <c r="K156" i="4" s="1"/>
  <c r="L156" i="4" s="1"/>
  <c r="M156" i="4" s="1"/>
  <c r="I153" i="4"/>
  <c r="K153" i="4" s="1"/>
  <c r="L153" i="4" s="1"/>
  <c r="M153" i="4" s="1"/>
  <c r="I152" i="4"/>
  <c r="K152" i="4" s="1"/>
  <c r="L152" i="4" s="1"/>
  <c r="M152" i="4" s="1"/>
  <c r="I148" i="4"/>
  <c r="K148" i="4" s="1"/>
  <c r="L148" i="4" s="1"/>
  <c r="M148" i="4" s="1"/>
  <c r="I144" i="4"/>
  <c r="K144" i="4" s="1"/>
  <c r="L144" i="4" s="1"/>
  <c r="M144" i="4" s="1"/>
  <c r="I158" i="4"/>
  <c r="K158" i="4" s="1"/>
  <c r="L158" i="4" s="1"/>
  <c r="M158" i="4" s="1"/>
  <c r="AJ141" i="4" l="1"/>
  <c r="AJ140" i="4"/>
  <c r="AJ139" i="4"/>
  <c r="AN141" i="4"/>
  <c r="AN140" i="4"/>
  <c r="AN139" i="4"/>
  <c r="X141" i="4"/>
  <c r="X140" i="4"/>
  <c r="X139" i="4"/>
  <c r="D141" i="4" l="1"/>
  <c r="F141" i="4" s="1"/>
  <c r="H141" i="4" l="1"/>
  <c r="AO139" i="4"/>
  <c r="AO140" i="4"/>
  <c r="AO141" i="4"/>
  <c r="T139" i="4"/>
  <c r="T140" i="4"/>
  <c r="T141" i="4"/>
  <c r="AF139" i="4"/>
  <c r="AF140" i="4"/>
  <c r="AF141" i="4"/>
  <c r="AB139" i="4"/>
  <c r="AB140" i="4"/>
  <c r="AB141" i="4"/>
  <c r="D139" i="4"/>
  <c r="H139" i="4" s="1"/>
  <c r="D140" i="4"/>
  <c r="H140" i="4" s="1"/>
  <c r="G139" i="4" l="1"/>
  <c r="G141" i="4"/>
  <c r="I141" i="4" s="1"/>
  <c r="K141" i="4" s="1"/>
  <c r="L141" i="4" s="1"/>
  <c r="M141" i="4" s="1"/>
  <c r="G140" i="4"/>
  <c r="F140" i="4"/>
  <c r="F139" i="4"/>
  <c r="I139" i="4" l="1"/>
  <c r="K139" i="4" s="1"/>
  <c r="L139" i="4" s="1"/>
  <c r="M139" i="4" s="1"/>
  <c r="I140" i="4"/>
  <c r="K140" i="4" s="1"/>
  <c r="L140" i="4" s="1"/>
  <c r="M140" i="4" s="1"/>
  <c r="X138" i="4"/>
  <c r="X137" i="4"/>
  <c r="X136" i="4"/>
  <c r="X135" i="4"/>
  <c r="X134" i="4"/>
  <c r="X133" i="4"/>
  <c r="X132" i="4"/>
  <c r="X131" i="4"/>
  <c r="X130" i="4"/>
  <c r="X129" i="4"/>
  <c r="AB138" i="4"/>
  <c r="AB137" i="4"/>
  <c r="AB136" i="4"/>
  <c r="AB135" i="4"/>
  <c r="AB134" i="4"/>
  <c r="AB133" i="4"/>
  <c r="AB132" i="4"/>
  <c r="AB131" i="4"/>
  <c r="AB130" i="4"/>
  <c r="AB129" i="4"/>
  <c r="AJ138" i="4"/>
  <c r="AJ137" i="4"/>
  <c r="AJ136" i="4"/>
  <c r="AJ135" i="4"/>
  <c r="AJ134" i="4"/>
  <c r="AJ133" i="4"/>
  <c r="AJ132" i="4"/>
  <c r="AJ131" i="4"/>
  <c r="AJ130" i="4"/>
  <c r="AJ129" i="4"/>
  <c r="AN138" i="4"/>
  <c r="AN137" i="4"/>
  <c r="AN136" i="4"/>
  <c r="AN135" i="4"/>
  <c r="AN134" i="4"/>
  <c r="AN133" i="4"/>
  <c r="AN132" i="4"/>
  <c r="AN131" i="4"/>
  <c r="AN130" i="4"/>
  <c r="AN129" i="4"/>
  <c r="AO138" i="4"/>
  <c r="AO137" i="4"/>
  <c r="AO136" i="4"/>
  <c r="AO135" i="4"/>
  <c r="AO134" i="4"/>
  <c r="AO133" i="4"/>
  <c r="AO132" i="4"/>
  <c r="AO131" i="4"/>
  <c r="AO130" i="4"/>
  <c r="AO129" i="4"/>
  <c r="AB85" i="4"/>
  <c r="T138" i="4"/>
  <c r="T137" i="4"/>
  <c r="T136" i="4"/>
  <c r="T135" i="4"/>
  <c r="T134" i="4"/>
  <c r="T133" i="4"/>
  <c r="T132" i="4"/>
  <c r="T131" i="4"/>
  <c r="T130" i="4"/>
  <c r="T129" i="4"/>
  <c r="AF138" i="4"/>
  <c r="AF137" i="4"/>
  <c r="AF136" i="4"/>
  <c r="AF135" i="4"/>
  <c r="AF134" i="4"/>
  <c r="AF133" i="4"/>
  <c r="AF132" i="4"/>
  <c r="AF131" i="4"/>
  <c r="AF130" i="4"/>
  <c r="AF129" i="4"/>
  <c r="D138" i="4"/>
  <c r="F138" i="4" s="1"/>
  <c r="D137" i="4"/>
  <c r="F137" i="4" s="1"/>
  <c r="D136" i="4"/>
  <c r="F136" i="4" s="1"/>
  <c r="D135" i="4"/>
  <c r="H135" i="4" s="1"/>
  <c r="D134" i="4"/>
  <c r="H134" i="4" s="1"/>
  <c r="D133" i="4"/>
  <c r="H133" i="4" s="1"/>
  <c r="D132" i="4"/>
  <c r="H132" i="4" s="1"/>
  <c r="D131" i="4"/>
  <c r="H131" i="4" s="1"/>
  <c r="D130" i="4"/>
  <c r="H130" i="4" s="1"/>
  <c r="D129" i="4"/>
  <c r="H129" i="4" s="1"/>
  <c r="D85" i="4"/>
  <c r="F85" i="4" s="1"/>
  <c r="F131" i="4" l="1"/>
  <c r="F132" i="4"/>
  <c r="F134" i="4"/>
  <c r="F133" i="4"/>
  <c r="G137" i="4"/>
  <c r="H138" i="4"/>
  <c r="F135" i="4"/>
  <c r="G138" i="4"/>
  <c r="H85" i="4"/>
  <c r="F129" i="4"/>
  <c r="H136" i="4"/>
  <c r="F130" i="4"/>
  <c r="H137" i="4"/>
  <c r="G134" i="4"/>
  <c r="G135" i="4"/>
  <c r="G136" i="4"/>
  <c r="G130" i="4"/>
  <c r="G131" i="4"/>
  <c r="G132" i="4"/>
  <c r="G133" i="4"/>
  <c r="G129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D101" i="4"/>
  <c r="H101" i="4" s="1"/>
  <c r="D102" i="4"/>
  <c r="F102" i="4" s="1"/>
  <c r="D103" i="4"/>
  <c r="F103" i="4" s="1"/>
  <c r="D104" i="4"/>
  <c r="F104" i="4" s="1"/>
  <c r="D105" i="4"/>
  <c r="F105" i="4" s="1"/>
  <c r="D106" i="4"/>
  <c r="H106" i="4" s="1"/>
  <c r="D107" i="4"/>
  <c r="H107" i="4" s="1"/>
  <c r="D108" i="4"/>
  <c r="H108" i="4" s="1"/>
  <c r="D109" i="4"/>
  <c r="H109" i="4" s="1"/>
  <c r="D110" i="4"/>
  <c r="F110" i="4" s="1"/>
  <c r="D111" i="4"/>
  <c r="H111" i="4" s="1"/>
  <c r="D112" i="4"/>
  <c r="F112" i="4" s="1"/>
  <c r="D113" i="4"/>
  <c r="F113" i="4" s="1"/>
  <c r="D114" i="4"/>
  <c r="H114" i="4" s="1"/>
  <c r="D115" i="4"/>
  <c r="H115" i="4" s="1"/>
  <c r="D116" i="4"/>
  <c r="H116" i="4" s="1"/>
  <c r="D117" i="4"/>
  <c r="H117" i="4" s="1"/>
  <c r="D118" i="4"/>
  <c r="F118" i="4" s="1"/>
  <c r="D119" i="4"/>
  <c r="F119" i="4" s="1"/>
  <c r="D120" i="4"/>
  <c r="F120" i="4" s="1"/>
  <c r="D121" i="4"/>
  <c r="F121" i="4" s="1"/>
  <c r="D122" i="4"/>
  <c r="H122" i="4" s="1"/>
  <c r="D123" i="4"/>
  <c r="H123" i="4" s="1"/>
  <c r="D124" i="4"/>
  <c r="H124" i="4" s="1"/>
  <c r="D125" i="4"/>
  <c r="H125" i="4" s="1"/>
  <c r="D126" i="4"/>
  <c r="F126" i="4" s="1"/>
  <c r="D127" i="4"/>
  <c r="F127" i="4" s="1"/>
  <c r="D128" i="4"/>
  <c r="F128" i="4" s="1"/>
  <c r="I138" i="4" l="1"/>
  <c r="K138" i="4" s="1"/>
  <c r="L138" i="4" s="1"/>
  <c r="M138" i="4" s="1"/>
  <c r="I132" i="4"/>
  <c r="K132" i="4" s="1"/>
  <c r="L132" i="4" s="1"/>
  <c r="M132" i="4" s="1"/>
  <c r="I131" i="4"/>
  <c r="K131" i="4" s="1"/>
  <c r="L131" i="4" s="1"/>
  <c r="M131" i="4" s="1"/>
  <c r="I134" i="4"/>
  <c r="K134" i="4" s="1"/>
  <c r="L134" i="4" s="1"/>
  <c r="M134" i="4" s="1"/>
  <c r="I137" i="4"/>
  <c r="K137" i="4" s="1"/>
  <c r="L137" i="4" s="1"/>
  <c r="M137" i="4" s="1"/>
  <c r="I133" i="4"/>
  <c r="K133" i="4" s="1"/>
  <c r="L133" i="4" s="1"/>
  <c r="M133" i="4" s="1"/>
  <c r="I136" i="4"/>
  <c r="K136" i="4" s="1"/>
  <c r="L136" i="4" s="1"/>
  <c r="M136" i="4" s="1"/>
  <c r="I135" i="4"/>
  <c r="K135" i="4" s="1"/>
  <c r="L135" i="4" s="1"/>
  <c r="M135" i="4" s="1"/>
  <c r="I130" i="4"/>
  <c r="K130" i="4" s="1"/>
  <c r="L130" i="4" s="1"/>
  <c r="M130" i="4" s="1"/>
  <c r="I129" i="4"/>
  <c r="K129" i="4" s="1"/>
  <c r="L129" i="4" s="1"/>
  <c r="M129" i="4" s="1"/>
  <c r="G123" i="4"/>
  <c r="G107" i="4"/>
  <c r="G115" i="4"/>
  <c r="G125" i="4"/>
  <c r="G117" i="4"/>
  <c r="F109" i="4"/>
  <c r="G109" i="4"/>
  <c r="F108" i="4"/>
  <c r="F106" i="4"/>
  <c r="F101" i="4"/>
  <c r="F122" i="4"/>
  <c r="F125" i="4"/>
  <c r="F124" i="4"/>
  <c r="F123" i="4"/>
  <c r="F107" i="4"/>
  <c r="F117" i="4"/>
  <c r="F116" i="4"/>
  <c r="F115" i="4"/>
  <c r="F114" i="4"/>
  <c r="G101" i="4"/>
  <c r="H113" i="4"/>
  <c r="H128" i="4"/>
  <c r="H112" i="4"/>
  <c r="H103" i="4"/>
  <c r="H110" i="4"/>
  <c r="G113" i="4"/>
  <c r="G112" i="4"/>
  <c r="H105" i="4"/>
  <c r="H104" i="4"/>
  <c r="H127" i="4"/>
  <c r="H119" i="4"/>
  <c r="H102" i="4"/>
  <c r="G121" i="4"/>
  <c r="G105" i="4"/>
  <c r="G128" i="4"/>
  <c r="G120" i="4"/>
  <c r="F111" i="4"/>
  <c r="H121" i="4"/>
  <c r="H120" i="4"/>
  <c r="H126" i="4"/>
  <c r="H118" i="4"/>
  <c r="G104" i="4"/>
  <c r="G126" i="4"/>
  <c r="G110" i="4"/>
  <c r="G102" i="4"/>
  <c r="G114" i="4"/>
  <c r="G122" i="4"/>
  <c r="G106" i="4"/>
  <c r="G127" i="4"/>
  <c r="G119" i="4"/>
  <c r="G111" i="4"/>
  <c r="G103" i="4"/>
  <c r="G118" i="4"/>
  <c r="G124" i="4"/>
  <c r="G116" i="4"/>
  <c r="G108" i="4"/>
  <c r="I123" i="4" l="1"/>
  <c r="K123" i="4" s="1"/>
  <c r="L123" i="4" s="1"/>
  <c r="M123" i="4" s="1"/>
  <c r="I115" i="4"/>
  <c r="K115" i="4" s="1"/>
  <c r="L115" i="4" s="1"/>
  <c r="M115" i="4" s="1"/>
  <c r="I107" i="4"/>
  <c r="K107" i="4" s="1"/>
  <c r="L107" i="4" s="1"/>
  <c r="M107" i="4" s="1"/>
  <c r="I125" i="4"/>
  <c r="K125" i="4" s="1"/>
  <c r="L125" i="4" s="1"/>
  <c r="M125" i="4" s="1"/>
  <c r="I117" i="4"/>
  <c r="K117" i="4" s="1"/>
  <c r="L117" i="4" s="1"/>
  <c r="M117" i="4" s="1"/>
  <c r="I116" i="4"/>
  <c r="K116" i="4" s="1"/>
  <c r="L116" i="4" s="1"/>
  <c r="M116" i="4" s="1"/>
  <c r="I106" i="4"/>
  <c r="K106" i="4" s="1"/>
  <c r="L106" i="4" s="1"/>
  <c r="M106" i="4" s="1"/>
  <c r="I109" i="4"/>
  <c r="K109" i="4" s="1"/>
  <c r="L109" i="4" s="1"/>
  <c r="M109" i="4" s="1"/>
  <c r="I101" i="4"/>
  <c r="K101" i="4" s="1"/>
  <c r="L101" i="4" s="1"/>
  <c r="M101" i="4" s="1"/>
  <c r="I122" i="4"/>
  <c r="K122" i="4" s="1"/>
  <c r="L122" i="4" s="1"/>
  <c r="M122" i="4" s="1"/>
  <c r="I124" i="4"/>
  <c r="K124" i="4" s="1"/>
  <c r="L124" i="4" s="1"/>
  <c r="M124" i="4" s="1"/>
  <c r="I108" i="4"/>
  <c r="K108" i="4" s="1"/>
  <c r="L108" i="4" s="1"/>
  <c r="M108" i="4" s="1"/>
  <c r="I113" i="4"/>
  <c r="K113" i="4" s="1"/>
  <c r="L113" i="4" s="1"/>
  <c r="M113" i="4" s="1"/>
  <c r="I118" i="4"/>
  <c r="K118" i="4" s="1"/>
  <c r="L118" i="4" s="1"/>
  <c r="M118" i="4" s="1"/>
  <c r="I114" i="4"/>
  <c r="K114" i="4" s="1"/>
  <c r="L114" i="4" s="1"/>
  <c r="M114" i="4" s="1"/>
  <c r="I104" i="4"/>
  <c r="K104" i="4" s="1"/>
  <c r="L104" i="4" s="1"/>
  <c r="M104" i="4" s="1"/>
  <c r="I128" i="4"/>
  <c r="K128" i="4" s="1"/>
  <c r="L128" i="4" s="1"/>
  <c r="M128" i="4" s="1"/>
  <c r="I121" i="4"/>
  <c r="K121" i="4" s="1"/>
  <c r="L121" i="4" s="1"/>
  <c r="M121" i="4" s="1"/>
  <c r="I103" i="4"/>
  <c r="K103" i="4" s="1"/>
  <c r="L103" i="4" s="1"/>
  <c r="M103" i="4" s="1"/>
  <c r="I110" i="4"/>
  <c r="K110" i="4" s="1"/>
  <c r="L110" i="4" s="1"/>
  <c r="M110" i="4" s="1"/>
  <c r="I111" i="4"/>
  <c r="K111" i="4" s="1"/>
  <c r="L111" i="4" s="1"/>
  <c r="M111" i="4" s="1"/>
  <c r="I126" i="4"/>
  <c r="K126" i="4" s="1"/>
  <c r="L126" i="4" s="1"/>
  <c r="M126" i="4" s="1"/>
  <c r="I120" i="4"/>
  <c r="K120" i="4" s="1"/>
  <c r="L120" i="4" s="1"/>
  <c r="M120" i="4" s="1"/>
  <c r="I119" i="4"/>
  <c r="K119" i="4" s="1"/>
  <c r="L119" i="4" s="1"/>
  <c r="M119" i="4" s="1"/>
  <c r="I102" i="4"/>
  <c r="K102" i="4" s="1"/>
  <c r="L102" i="4" s="1"/>
  <c r="M102" i="4" s="1"/>
  <c r="I127" i="4"/>
  <c r="K127" i="4" s="1"/>
  <c r="L127" i="4" s="1"/>
  <c r="M127" i="4" s="1"/>
  <c r="I105" i="4"/>
  <c r="K105" i="4" s="1"/>
  <c r="L105" i="4" s="1"/>
  <c r="M105" i="4" s="1"/>
  <c r="I112" i="4"/>
  <c r="K112" i="4" s="1"/>
  <c r="L112" i="4" s="1"/>
  <c r="M112" i="4" s="1"/>
  <c r="AF100" i="4"/>
  <c r="AB100" i="4"/>
  <c r="AN100" i="4"/>
  <c r="AJ100" i="4"/>
  <c r="AO100" i="4"/>
  <c r="X100" i="4"/>
  <c r="T100" i="4"/>
  <c r="D100" i="4"/>
  <c r="H100" i="4" s="1"/>
  <c r="F100" i="4" l="1"/>
  <c r="G100" i="4"/>
  <c r="AN91" i="4"/>
  <c r="AN92" i="4"/>
  <c r="AN93" i="4"/>
  <c r="AN94" i="4"/>
  <c r="AN95" i="4"/>
  <c r="AN96" i="4"/>
  <c r="AN97" i="4"/>
  <c r="AN98" i="4"/>
  <c r="AN99" i="4"/>
  <c r="AJ91" i="4"/>
  <c r="AJ92" i="4"/>
  <c r="AJ93" i="4"/>
  <c r="AJ94" i="4"/>
  <c r="AJ95" i="4"/>
  <c r="AJ96" i="4"/>
  <c r="AJ97" i="4"/>
  <c r="AJ98" i="4"/>
  <c r="AJ99" i="4"/>
  <c r="AO91" i="4"/>
  <c r="AO92" i="4"/>
  <c r="AO93" i="4"/>
  <c r="AO94" i="4"/>
  <c r="AO95" i="4"/>
  <c r="AO96" i="4"/>
  <c r="AO97" i="4"/>
  <c r="AO98" i="4"/>
  <c r="AO99" i="4"/>
  <c r="AF91" i="4"/>
  <c r="AF92" i="4"/>
  <c r="AF93" i="4"/>
  <c r="AF94" i="4"/>
  <c r="AF95" i="4"/>
  <c r="AF96" i="4"/>
  <c r="AF97" i="4"/>
  <c r="AF98" i="4"/>
  <c r="AF99" i="4"/>
  <c r="AB91" i="4"/>
  <c r="AB92" i="4"/>
  <c r="AB93" i="4"/>
  <c r="AB94" i="4"/>
  <c r="AB95" i="4"/>
  <c r="AB96" i="4"/>
  <c r="AB97" i="4"/>
  <c r="AB98" i="4"/>
  <c r="AB99" i="4"/>
  <c r="X91" i="4"/>
  <c r="X92" i="4"/>
  <c r="X93" i="4"/>
  <c r="X94" i="4"/>
  <c r="X95" i="4"/>
  <c r="X96" i="4"/>
  <c r="X97" i="4"/>
  <c r="X98" i="4"/>
  <c r="X99" i="4"/>
  <c r="T91" i="4"/>
  <c r="T92" i="4"/>
  <c r="T93" i="4"/>
  <c r="T94" i="4"/>
  <c r="T95" i="4"/>
  <c r="T96" i="4"/>
  <c r="T97" i="4"/>
  <c r="T98" i="4"/>
  <c r="T99" i="4"/>
  <c r="D91" i="4"/>
  <c r="H91" i="4" s="1"/>
  <c r="D92" i="4"/>
  <c r="H92" i="4" s="1"/>
  <c r="D93" i="4"/>
  <c r="F93" i="4" s="1"/>
  <c r="D94" i="4"/>
  <c r="F94" i="4" s="1"/>
  <c r="D95" i="4"/>
  <c r="H95" i="4" s="1"/>
  <c r="D96" i="4"/>
  <c r="F96" i="4" s="1"/>
  <c r="D97" i="4"/>
  <c r="H97" i="4" s="1"/>
  <c r="D98" i="4"/>
  <c r="F98" i="4" s="1"/>
  <c r="D99" i="4"/>
  <c r="H99" i="4" s="1"/>
  <c r="I100" i="4" l="1"/>
  <c r="K100" i="4" s="1"/>
  <c r="L100" i="4" s="1"/>
  <c r="M100" i="4" s="1"/>
  <c r="F97" i="4"/>
  <c r="F92" i="4"/>
  <c r="H98" i="4"/>
  <c r="G99" i="4"/>
  <c r="F95" i="4"/>
  <c r="G94" i="4"/>
  <c r="G93" i="4"/>
  <c r="G95" i="4"/>
  <c r="G92" i="4"/>
  <c r="G91" i="4"/>
  <c r="G96" i="4"/>
  <c r="F99" i="4"/>
  <c r="F91" i="4"/>
  <c r="H96" i="4"/>
  <c r="H94" i="4"/>
  <c r="H93" i="4"/>
  <c r="G97" i="4"/>
  <c r="G98" i="4"/>
  <c r="I92" i="4" l="1"/>
  <c r="K92" i="4" s="1"/>
  <c r="L92" i="4" s="1"/>
  <c r="M92" i="4" s="1"/>
  <c r="I99" i="4"/>
  <c r="K99" i="4" s="1"/>
  <c r="L99" i="4" s="1"/>
  <c r="M99" i="4" s="1"/>
  <c r="I97" i="4"/>
  <c r="K97" i="4" s="1"/>
  <c r="L97" i="4" s="1"/>
  <c r="M97" i="4" s="1"/>
  <c r="I98" i="4"/>
  <c r="K98" i="4" s="1"/>
  <c r="L98" i="4" s="1"/>
  <c r="M98" i="4" s="1"/>
  <c r="I96" i="4"/>
  <c r="K96" i="4" s="1"/>
  <c r="L96" i="4" s="1"/>
  <c r="M96" i="4" s="1"/>
  <c r="I91" i="4"/>
  <c r="K91" i="4" s="1"/>
  <c r="L91" i="4" s="1"/>
  <c r="M91" i="4" s="1"/>
  <c r="I95" i="4"/>
  <c r="K95" i="4" s="1"/>
  <c r="L95" i="4" s="1"/>
  <c r="M95" i="4" s="1"/>
  <c r="I93" i="4"/>
  <c r="K93" i="4" s="1"/>
  <c r="L93" i="4" s="1"/>
  <c r="M93" i="4" s="1"/>
  <c r="I94" i="4"/>
  <c r="K94" i="4" s="1"/>
  <c r="L94" i="4" s="1"/>
  <c r="M94" i="4" s="1"/>
  <c r="AO86" i="4"/>
  <c r="AO87" i="4"/>
  <c r="AO88" i="4"/>
  <c r="AO89" i="4"/>
  <c r="AO90" i="4"/>
  <c r="AN86" i="4"/>
  <c r="AN87" i="4"/>
  <c r="AN88" i="4"/>
  <c r="AN89" i="4"/>
  <c r="AN90" i="4"/>
  <c r="AJ86" i="4"/>
  <c r="AJ87" i="4"/>
  <c r="AJ88" i="4"/>
  <c r="AJ89" i="4"/>
  <c r="AJ90" i="4"/>
  <c r="AF86" i="4"/>
  <c r="AF87" i="4"/>
  <c r="AF88" i="4"/>
  <c r="AF89" i="4"/>
  <c r="AF90" i="4"/>
  <c r="AB86" i="4"/>
  <c r="AB87" i="4"/>
  <c r="AB88" i="4"/>
  <c r="AB89" i="4"/>
  <c r="AB90" i="4"/>
  <c r="X86" i="4"/>
  <c r="X87" i="4"/>
  <c r="X88" i="4"/>
  <c r="X89" i="4"/>
  <c r="X90" i="4"/>
  <c r="T86" i="4"/>
  <c r="T87" i="4"/>
  <c r="T88" i="4"/>
  <c r="T89" i="4"/>
  <c r="T90" i="4"/>
  <c r="D86" i="4"/>
  <c r="F86" i="4" s="1"/>
  <c r="D87" i="4"/>
  <c r="H87" i="4" s="1"/>
  <c r="D88" i="4"/>
  <c r="H88" i="4" s="1"/>
  <c r="D89" i="4"/>
  <c r="H89" i="4" s="1"/>
  <c r="D90" i="4"/>
  <c r="F90" i="4" s="1"/>
  <c r="AO77" i="4"/>
  <c r="AO78" i="4"/>
  <c r="AO79" i="4"/>
  <c r="AO80" i="4"/>
  <c r="AO81" i="4"/>
  <c r="AO82" i="4"/>
  <c r="AO83" i="4"/>
  <c r="AO84" i="4"/>
  <c r="AO85" i="4"/>
  <c r="AN77" i="4"/>
  <c r="AN78" i="4"/>
  <c r="AN79" i="4"/>
  <c r="AN80" i="4"/>
  <c r="AN81" i="4"/>
  <c r="AN82" i="4"/>
  <c r="AN83" i="4"/>
  <c r="AN84" i="4"/>
  <c r="AN85" i="4"/>
  <c r="AJ77" i="4"/>
  <c r="AJ78" i="4"/>
  <c r="AJ79" i="4"/>
  <c r="AJ80" i="4"/>
  <c r="AJ81" i="4"/>
  <c r="AJ82" i="4"/>
  <c r="AJ83" i="4"/>
  <c r="AJ84" i="4"/>
  <c r="AJ85" i="4"/>
  <c r="AF77" i="4"/>
  <c r="AF78" i="4"/>
  <c r="AF79" i="4"/>
  <c r="AF80" i="4"/>
  <c r="AF81" i="4"/>
  <c r="AF82" i="4"/>
  <c r="AF83" i="4"/>
  <c r="AF84" i="4"/>
  <c r="AF85" i="4"/>
  <c r="AB77" i="4"/>
  <c r="AB78" i="4"/>
  <c r="AB79" i="4"/>
  <c r="AB80" i="4"/>
  <c r="AB81" i="4"/>
  <c r="AB82" i="4"/>
  <c r="AB83" i="4"/>
  <c r="AB84" i="4"/>
  <c r="X77" i="4"/>
  <c r="X78" i="4"/>
  <c r="X79" i="4"/>
  <c r="X80" i="4"/>
  <c r="X81" i="4"/>
  <c r="X82" i="4"/>
  <c r="X83" i="4"/>
  <c r="X84" i="4"/>
  <c r="X85" i="4"/>
  <c r="T77" i="4"/>
  <c r="T78" i="4"/>
  <c r="T79" i="4"/>
  <c r="T80" i="4"/>
  <c r="T81" i="4"/>
  <c r="T82" i="4"/>
  <c r="T83" i="4"/>
  <c r="T84" i="4"/>
  <c r="T85" i="4"/>
  <c r="D77" i="4"/>
  <c r="F77" i="4" s="1"/>
  <c r="D78" i="4"/>
  <c r="F78" i="4" s="1"/>
  <c r="D79" i="4"/>
  <c r="F79" i="4" s="1"/>
  <c r="D80" i="4"/>
  <c r="H80" i="4" s="1"/>
  <c r="D81" i="4"/>
  <c r="H81" i="4" s="1"/>
  <c r="D82" i="4"/>
  <c r="H82" i="4" s="1"/>
  <c r="D83" i="4"/>
  <c r="H83" i="4" s="1"/>
  <c r="D84" i="4"/>
  <c r="F84" i="4" s="1"/>
  <c r="G85" i="4" l="1"/>
  <c r="I85" i="4" s="1"/>
  <c r="L85" i="4" s="1"/>
  <c r="H78" i="4"/>
  <c r="H86" i="4"/>
  <c r="F82" i="4"/>
  <c r="F89" i="4"/>
  <c r="F88" i="4"/>
  <c r="G80" i="4"/>
  <c r="H79" i="4"/>
  <c r="F87" i="4"/>
  <c r="F83" i="4"/>
  <c r="H84" i="4"/>
  <c r="H77" i="4"/>
  <c r="F81" i="4"/>
  <c r="H90" i="4"/>
  <c r="F80" i="4"/>
  <c r="G82" i="4"/>
  <c r="G87" i="4"/>
  <c r="G77" i="4"/>
  <c r="G89" i="4"/>
  <c r="G90" i="4"/>
  <c r="G86" i="4"/>
  <c r="G88" i="4"/>
  <c r="G81" i="4"/>
  <c r="G79" i="4"/>
  <c r="G78" i="4"/>
  <c r="G83" i="4"/>
  <c r="G84" i="4"/>
  <c r="I88" i="4" l="1"/>
  <c r="K88" i="4" s="1"/>
  <c r="L88" i="4" s="1"/>
  <c r="M88" i="4" s="1"/>
  <c r="I89" i="4"/>
  <c r="K89" i="4" s="1"/>
  <c r="L89" i="4" s="1"/>
  <c r="M89" i="4" s="1"/>
  <c r="I82" i="4"/>
  <c r="L82" i="4" s="1"/>
  <c r="M82" i="4" s="1"/>
  <c r="I80" i="4"/>
  <c r="L80" i="4" s="1"/>
  <c r="M80" i="4" s="1"/>
  <c r="I86" i="4"/>
  <c r="K86" i="4" s="1"/>
  <c r="L86" i="4" s="1"/>
  <c r="M86" i="4" s="1"/>
  <c r="I84" i="4"/>
  <c r="L84" i="4" s="1"/>
  <c r="M84" i="4" s="1"/>
  <c r="I78" i="4"/>
  <c r="L78" i="4" s="1"/>
  <c r="M78" i="4" s="1"/>
  <c r="I79" i="4"/>
  <c r="L79" i="4" s="1"/>
  <c r="M79" i="4" s="1"/>
  <c r="I87" i="4"/>
  <c r="K87" i="4" s="1"/>
  <c r="L87" i="4" s="1"/>
  <c r="M87" i="4" s="1"/>
  <c r="I83" i="4"/>
  <c r="L83" i="4" s="1"/>
  <c r="M83" i="4" s="1"/>
  <c r="I90" i="4"/>
  <c r="K90" i="4" s="1"/>
  <c r="L90" i="4" s="1"/>
  <c r="M90" i="4" s="1"/>
  <c r="M85" i="4"/>
  <c r="I77" i="4"/>
  <c r="L77" i="4" s="1"/>
  <c r="M77" i="4" s="1"/>
  <c r="I81" i="4"/>
  <c r="L81" i="4" s="1"/>
  <c r="M81" i="4" s="1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D64" i="4"/>
  <c r="F64" i="4" s="1"/>
  <c r="D65" i="4"/>
  <c r="F65" i="4" s="1"/>
  <c r="D66" i="4"/>
  <c r="F66" i="4" s="1"/>
  <c r="D67" i="4"/>
  <c r="H67" i="4" s="1"/>
  <c r="D68" i="4"/>
  <c r="H68" i="4" s="1"/>
  <c r="D69" i="4"/>
  <c r="F69" i="4" s="1"/>
  <c r="D70" i="4"/>
  <c r="F70" i="4" s="1"/>
  <c r="D71" i="4"/>
  <c r="F71" i="4" s="1"/>
  <c r="D72" i="4"/>
  <c r="F72" i="4" s="1"/>
  <c r="D73" i="4"/>
  <c r="F73" i="4" s="1"/>
  <c r="D74" i="4"/>
  <c r="F74" i="4" s="1"/>
  <c r="D75" i="4"/>
  <c r="H75" i="4" s="1"/>
  <c r="D76" i="4"/>
  <c r="H76" i="4" s="1"/>
  <c r="H66" i="4" l="1"/>
  <c r="G69" i="4"/>
  <c r="G66" i="4"/>
  <c r="F75" i="4"/>
  <c r="F68" i="4"/>
  <c r="F67" i="4"/>
  <c r="G73" i="4"/>
  <c r="H74" i="4"/>
  <c r="G72" i="4"/>
  <c r="G64" i="4"/>
  <c r="G74" i="4"/>
  <c r="G76" i="4"/>
  <c r="H69" i="4"/>
  <c r="G65" i="4"/>
  <c r="F76" i="4"/>
  <c r="G68" i="4"/>
  <c r="G75" i="4"/>
  <c r="G67" i="4"/>
  <c r="H73" i="4"/>
  <c r="H65" i="4"/>
  <c r="H72" i="4"/>
  <c r="H64" i="4"/>
  <c r="H71" i="4"/>
  <c r="H70" i="4"/>
  <c r="G70" i="4"/>
  <c r="G71" i="4"/>
  <c r="I68" i="4" l="1"/>
  <c r="K68" i="4" s="1"/>
  <c r="L68" i="4" s="1"/>
  <c r="M68" i="4" s="1"/>
  <c r="I69" i="4"/>
  <c r="K69" i="4" s="1"/>
  <c r="L69" i="4" s="1"/>
  <c r="M69" i="4" s="1"/>
  <c r="I72" i="4"/>
  <c r="K72" i="4" s="1"/>
  <c r="L72" i="4" s="1"/>
  <c r="M72" i="4" s="1"/>
  <c r="I66" i="4"/>
  <c r="K66" i="4" s="1"/>
  <c r="L66" i="4" s="1"/>
  <c r="M66" i="4" s="1"/>
  <c r="I65" i="4"/>
  <c r="K65" i="4" s="1"/>
  <c r="L65" i="4" s="1"/>
  <c r="M65" i="4" s="1"/>
  <c r="I76" i="4"/>
  <c r="K76" i="4" s="1"/>
  <c r="L76" i="4" s="1"/>
  <c r="M76" i="4" s="1"/>
  <c r="I74" i="4"/>
  <c r="K74" i="4" s="1"/>
  <c r="L74" i="4" s="1"/>
  <c r="M74" i="4" s="1"/>
  <c r="I73" i="4"/>
  <c r="K73" i="4" s="1"/>
  <c r="L73" i="4" s="1"/>
  <c r="M73" i="4" s="1"/>
  <c r="I67" i="4"/>
  <c r="K67" i="4" s="1"/>
  <c r="L67" i="4" s="1"/>
  <c r="M67" i="4" s="1"/>
  <c r="I75" i="4"/>
  <c r="K75" i="4" s="1"/>
  <c r="L75" i="4" s="1"/>
  <c r="M75" i="4" s="1"/>
  <c r="I70" i="4"/>
  <c r="K70" i="4" s="1"/>
  <c r="L70" i="4" s="1"/>
  <c r="M70" i="4" s="1"/>
  <c r="I64" i="4"/>
  <c r="K64" i="4" s="1"/>
  <c r="L64" i="4" s="1"/>
  <c r="M64" i="4" s="1"/>
  <c r="I71" i="4"/>
  <c r="K71" i="4" s="1"/>
  <c r="L71" i="4" s="1"/>
  <c r="M71" i="4" s="1"/>
  <c r="AO51" i="4" l="1"/>
  <c r="AO52" i="4"/>
  <c r="AO53" i="4"/>
  <c r="AO54" i="4"/>
  <c r="AO55" i="4"/>
  <c r="AO56" i="4"/>
  <c r="AO57" i="4"/>
  <c r="AO58" i="4"/>
  <c r="AO59" i="4"/>
  <c r="AO60" i="4"/>
  <c r="AO61" i="4"/>
  <c r="AO62" i="4"/>
  <c r="AO63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D51" i="4"/>
  <c r="H51" i="4" s="1"/>
  <c r="D52" i="4"/>
  <c r="H52" i="4" s="1"/>
  <c r="D53" i="4"/>
  <c r="F53" i="4" s="1"/>
  <c r="D54" i="4"/>
  <c r="F54" i="4" s="1"/>
  <c r="D55" i="4"/>
  <c r="H55" i="4" s="1"/>
  <c r="D56" i="4"/>
  <c r="F56" i="4" s="1"/>
  <c r="D57" i="4"/>
  <c r="H57" i="4" s="1"/>
  <c r="D58" i="4"/>
  <c r="H58" i="4" s="1"/>
  <c r="D59" i="4"/>
  <c r="H59" i="4" s="1"/>
  <c r="D60" i="4"/>
  <c r="H60" i="4" s="1"/>
  <c r="D61" i="4"/>
  <c r="F61" i="4" s="1"/>
  <c r="D62" i="4"/>
  <c r="F62" i="4" s="1"/>
  <c r="D63" i="4"/>
  <c r="H63" i="4" s="1"/>
  <c r="G59" i="4" l="1"/>
  <c r="G51" i="4"/>
  <c r="G58" i="4"/>
  <c r="G60" i="4"/>
  <c r="G52" i="4"/>
  <c r="H56" i="4"/>
  <c r="G61" i="4"/>
  <c r="G53" i="4"/>
  <c r="G62" i="4"/>
  <c r="G54" i="4"/>
  <c r="G57" i="4"/>
  <c r="G56" i="4"/>
  <c r="G63" i="4"/>
  <c r="G55" i="4"/>
  <c r="F60" i="4"/>
  <c r="H62" i="4"/>
  <c r="H54" i="4"/>
  <c r="F59" i="4"/>
  <c r="F51" i="4"/>
  <c r="H61" i="4"/>
  <c r="H53" i="4"/>
  <c r="F58" i="4"/>
  <c r="F57" i="4"/>
  <c r="F52" i="4"/>
  <c r="F63" i="4"/>
  <c r="F55" i="4"/>
  <c r="AF46" i="4"/>
  <c r="AF47" i="4"/>
  <c r="AF48" i="4"/>
  <c r="AF49" i="4"/>
  <c r="AF50" i="4"/>
  <c r="AJ46" i="4"/>
  <c r="AJ47" i="4"/>
  <c r="AJ48" i="4"/>
  <c r="AJ49" i="4"/>
  <c r="AJ50" i="4"/>
  <c r="AN46" i="4"/>
  <c r="AN47" i="4"/>
  <c r="AN48" i="4"/>
  <c r="AN49" i="4"/>
  <c r="AN50" i="4"/>
  <c r="AO46" i="4"/>
  <c r="AO47" i="4"/>
  <c r="AO48" i="4"/>
  <c r="AO49" i="4"/>
  <c r="AO50" i="4"/>
  <c r="AB46" i="4"/>
  <c r="AB47" i="4"/>
  <c r="AB48" i="4"/>
  <c r="AB49" i="4"/>
  <c r="AB50" i="4"/>
  <c r="X46" i="4"/>
  <c r="X47" i="4"/>
  <c r="X48" i="4"/>
  <c r="X49" i="4"/>
  <c r="X50" i="4"/>
  <c r="T46" i="4"/>
  <c r="T47" i="4"/>
  <c r="T48" i="4"/>
  <c r="T49" i="4"/>
  <c r="T50" i="4"/>
  <c r="D46" i="4"/>
  <c r="F46" i="4" s="1"/>
  <c r="D47" i="4"/>
  <c r="F47" i="4" s="1"/>
  <c r="D48" i="4"/>
  <c r="H48" i="4" s="1"/>
  <c r="D49" i="4"/>
  <c r="H49" i="4" s="1"/>
  <c r="D50" i="4"/>
  <c r="H50" i="4" s="1"/>
  <c r="I60" i="4" l="1"/>
  <c r="K60" i="4" s="1"/>
  <c r="L60" i="4" s="1"/>
  <c r="M60" i="4" s="1"/>
  <c r="I57" i="4"/>
  <c r="K57" i="4" s="1"/>
  <c r="L57" i="4" s="1"/>
  <c r="M57" i="4" s="1"/>
  <c r="I52" i="4"/>
  <c r="K52" i="4" s="1"/>
  <c r="L52" i="4" s="1"/>
  <c r="M52" i="4" s="1"/>
  <c r="I53" i="4"/>
  <c r="K53" i="4" s="1"/>
  <c r="L53" i="4" s="1"/>
  <c r="M53" i="4" s="1"/>
  <c r="I59" i="4"/>
  <c r="K59" i="4" s="1"/>
  <c r="L59" i="4" s="1"/>
  <c r="M59" i="4" s="1"/>
  <c r="I58" i="4"/>
  <c r="K58" i="4" s="1"/>
  <c r="L58" i="4" s="1"/>
  <c r="M58" i="4" s="1"/>
  <c r="H47" i="4"/>
  <c r="I56" i="4"/>
  <c r="K56" i="4" s="1"/>
  <c r="L56" i="4" s="1"/>
  <c r="M56" i="4" s="1"/>
  <c r="H46" i="4"/>
  <c r="I62" i="4"/>
  <c r="K62" i="4" s="1"/>
  <c r="L62" i="4" s="1"/>
  <c r="M62" i="4" s="1"/>
  <c r="I51" i="4"/>
  <c r="K51" i="4" s="1"/>
  <c r="L51" i="4" s="1"/>
  <c r="M51" i="4" s="1"/>
  <c r="F50" i="4"/>
  <c r="F49" i="4"/>
  <c r="F48" i="4"/>
  <c r="I61" i="4"/>
  <c r="K61" i="4" s="1"/>
  <c r="L61" i="4" s="1"/>
  <c r="M61" i="4" s="1"/>
  <c r="I55" i="4"/>
  <c r="K55" i="4" s="1"/>
  <c r="L55" i="4" s="1"/>
  <c r="M55" i="4" s="1"/>
  <c r="I54" i="4"/>
  <c r="K54" i="4" s="1"/>
  <c r="L54" i="4" s="1"/>
  <c r="M54" i="4" s="1"/>
  <c r="I63" i="4"/>
  <c r="K63" i="4" s="1"/>
  <c r="L63" i="4" s="1"/>
  <c r="M63" i="4" s="1"/>
  <c r="G48" i="4"/>
  <c r="G47" i="4"/>
  <c r="G46" i="4"/>
  <c r="G49" i="4"/>
  <c r="G50" i="4"/>
  <c r="I49" i="4" l="1"/>
  <c r="K49" i="4" s="1"/>
  <c r="L49" i="4" s="1"/>
  <c r="M49" i="4" s="1"/>
  <c r="I50" i="4"/>
  <c r="K50" i="4" s="1"/>
  <c r="L50" i="4" s="1"/>
  <c r="M50" i="4" s="1"/>
  <c r="I48" i="4"/>
  <c r="K48" i="4" s="1"/>
  <c r="L48" i="4" s="1"/>
  <c r="M48" i="4" s="1"/>
  <c r="I47" i="4"/>
  <c r="K47" i="4" s="1"/>
  <c r="L47" i="4" s="1"/>
  <c r="M47" i="4" s="1"/>
  <c r="I46" i="4"/>
  <c r="K46" i="4" s="1"/>
  <c r="L46" i="4" s="1"/>
  <c r="M46" i="4" s="1"/>
  <c r="AO40" i="4"/>
  <c r="AO41" i="4"/>
  <c r="AO42" i="4"/>
  <c r="AO43" i="4"/>
  <c r="AO44" i="4"/>
  <c r="AO45" i="4"/>
  <c r="AN40" i="4"/>
  <c r="AN41" i="4"/>
  <c r="AN42" i="4"/>
  <c r="AN43" i="4"/>
  <c r="AN44" i="4"/>
  <c r="AN45" i="4"/>
  <c r="AJ40" i="4"/>
  <c r="AJ41" i="4"/>
  <c r="AJ42" i="4"/>
  <c r="AJ43" i="4"/>
  <c r="AJ44" i="4"/>
  <c r="AJ45" i="4"/>
  <c r="AF40" i="4"/>
  <c r="AF41" i="4"/>
  <c r="AF42" i="4"/>
  <c r="AF43" i="4"/>
  <c r="AF44" i="4"/>
  <c r="AF45" i="4"/>
  <c r="AB44" i="4"/>
  <c r="AB45" i="4"/>
  <c r="X44" i="4"/>
  <c r="X45" i="4"/>
  <c r="T44" i="4"/>
  <c r="T45" i="4"/>
  <c r="D44" i="4"/>
  <c r="H44" i="4" s="1"/>
  <c r="D45" i="4"/>
  <c r="H45" i="4" s="1"/>
  <c r="G45" i="4" l="1"/>
  <c r="F44" i="4"/>
  <c r="F45" i="4"/>
  <c r="G44" i="4"/>
  <c r="I45" i="4" l="1"/>
  <c r="K45" i="4" s="1"/>
  <c r="L45" i="4" s="1"/>
  <c r="N45" i="4" s="1"/>
  <c r="I44" i="4"/>
  <c r="K44" i="4" s="1"/>
  <c r="L44" i="4" s="1"/>
  <c r="M44" i="4" s="1"/>
  <c r="AB40" i="4"/>
  <c r="AB41" i="4"/>
  <c r="AB42" i="4"/>
  <c r="AB43" i="4"/>
  <c r="X40" i="4"/>
  <c r="X41" i="4"/>
  <c r="X42" i="4"/>
  <c r="X43" i="4"/>
  <c r="T40" i="4"/>
  <c r="T41" i="4"/>
  <c r="T42" i="4"/>
  <c r="T43" i="4"/>
  <c r="D40" i="4"/>
  <c r="F40" i="4" s="1"/>
  <c r="D41" i="4"/>
  <c r="H41" i="4" s="1"/>
  <c r="D42" i="4"/>
  <c r="H42" i="4" s="1"/>
  <c r="D43" i="4"/>
  <c r="H43" i="4" s="1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D22" i="4"/>
  <c r="H22" i="4" s="1"/>
  <c r="D23" i="4"/>
  <c r="H23" i="4" s="1"/>
  <c r="D24" i="4"/>
  <c r="H24" i="4" s="1"/>
  <c r="D25" i="4"/>
  <c r="H25" i="4" s="1"/>
  <c r="D26" i="4"/>
  <c r="H26" i="4" s="1"/>
  <c r="D27" i="4"/>
  <c r="H27" i="4" s="1"/>
  <c r="D28" i="4"/>
  <c r="H28" i="4" s="1"/>
  <c r="D29" i="4"/>
  <c r="H29" i="4" s="1"/>
  <c r="D30" i="4"/>
  <c r="H30" i="4" s="1"/>
  <c r="D31" i="4"/>
  <c r="H31" i="4" s="1"/>
  <c r="D32" i="4"/>
  <c r="H32" i="4" s="1"/>
  <c r="D33" i="4"/>
  <c r="H33" i="4" s="1"/>
  <c r="D34" i="4"/>
  <c r="F34" i="4" s="1"/>
  <c r="D35" i="4"/>
  <c r="H35" i="4" s="1"/>
  <c r="D36" i="4"/>
  <c r="H36" i="4" s="1"/>
  <c r="D37" i="4"/>
  <c r="H37" i="4" s="1"/>
  <c r="D38" i="4"/>
  <c r="H38" i="4" s="1"/>
  <c r="D39" i="4"/>
  <c r="H39" i="4" s="1"/>
  <c r="D21" i="4"/>
  <c r="F21" i="4" s="1"/>
  <c r="AB15" i="4"/>
  <c r="AO20" i="4"/>
  <c r="AN20" i="4"/>
  <c r="AJ20" i="4"/>
  <c r="AF20" i="4"/>
  <c r="AB20" i="4"/>
  <c r="X20" i="4"/>
  <c r="T20" i="4"/>
  <c r="D20" i="4"/>
  <c r="H20" i="4" s="1"/>
  <c r="AO19" i="4"/>
  <c r="AN19" i="4"/>
  <c r="AJ19" i="4"/>
  <c r="AF19" i="4"/>
  <c r="AB19" i="4"/>
  <c r="X19" i="4"/>
  <c r="T19" i="4"/>
  <c r="D19" i="4"/>
  <c r="H19" i="4" s="1"/>
  <c r="AO18" i="4"/>
  <c r="AN18" i="4"/>
  <c r="AJ18" i="4"/>
  <c r="AF18" i="4"/>
  <c r="AB18" i="4"/>
  <c r="X18" i="4"/>
  <c r="T18" i="4"/>
  <c r="D18" i="4"/>
  <c r="F18" i="4" s="1"/>
  <c r="AO17" i="4"/>
  <c r="AN17" i="4"/>
  <c r="AJ17" i="4"/>
  <c r="AF17" i="4"/>
  <c r="AB17" i="4"/>
  <c r="X17" i="4"/>
  <c r="T17" i="4"/>
  <c r="D17" i="4"/>
  <c r="H17" i="4" s="1"/>
  <c r="D15" i="4"/>
  <c r="F15" i="4" s="1"/>
  <c r="D16" i="4"/>
  <c r="F16" i="4" s="1"/>
  <c r="T16" i="4"/>
  <c r="M45" i="4" l="1"/>
  <c r="G29" i="4"/>
  <c r="G32" i="4"/>
  <c r="F26" i="4"/>
  <c r="G30" i="4"/>
  <c r="H21" i="4"/>
  <c r="H34" i="4"/>
  <c r="F43" i="4"/>
  <c r="F42" i="4"/>
  <c r="H40" i="4"/>
  <c r="G25" i="4"/>
  <c r="G24" i="4"/>
  <c r="G18" i="4"/>
  <c r="G33" i="4"/>
  <c r="G43" i="4"/>
  <c r="G34" i="4"/>
  <c r="G26" i="4"/>
  <c r="G40" i="4"/>
  <c r="G39" i="4"/>
  <c r="G31" i="4"/>
  <c r="G23" i="4"/>
  <c r="G38" i="4"/>
  <c r="G22" i="4"/>
  <c r="G37" i="4"/>
  <c r="G21" i="4"/>
  <c r="F33" i="4"/>
  <c r="F25" i="4"/>
  <c r="F32" i="4"/>
  <c r="F24" i="4"/>
  <c r="F41" i="4"/>
  <c r="F39" i="4"/>
  <c r="F31" i="4"/>
  <c r="F23" i="4"/>
  <c r="F38" i="4"/>
  <c r="F30" i="4"/>
  <c r="F22" i="4"/>
  <c r="F37" i="4"/>
  <c r="F29" i="4"/>
  <c r="F36" i="4"/>
  <c r="F28" i="4"/>
  <c r="F35" i="4"/>
  <c r="F27" i="4"/>
  <c r="G42" i="4"/>
  <c r="G41" i="4"/>
  <c r="G35" i="4"/>
  <c r="G27" i="4"/>
  <c r="G36" i="4"/>
  <c r="G28" i="4"/>
  <c r="G17" i="4"/>
  <c r="G20" i="4"/>
  <c r="F19" i="4"/>
  <c r="H18" i="4"/>
  <c r="F20" i="4"/>
  <c r="G19" i="4"/>
  <c r="F17" i="4"/>
  <c r="I40" i="4" l="1"/>
  <c r="K40" i="4" s="1"/>
  <c r="L40" i="4" s="1"/>
  <c r="M40" i="4" s="1"/>
  <c r="I25" i="4"/>
  <c r="K25" i="4" s="1"/>
  <c r="L25" i="4" s="1"/>
  <c r="M25" i="4" s="1"/>
  <c r="I34" i="4"/>
  <c r="K34" i="4" s="1"/>
  <c r="L34" i="4" s="1"/>
  <c r="M34" i="4" s="1"/>
  <c r="I43" i="4"/>
  <c r="K43" i="4" s="1"/>
  <c r="L43" i="4" s="1"/>
  <c r="M43" i="4" s="1"/>
  <c r="I22" i="4"/>
  <c r="K22" i="4" s="1"/>
  <c r="L22" i="4" s="1"/>
  <c r="M22" i="4" s="1"/>
  <c r="I32" i="4"/>
  <c r="K32" i="4" s="1"/>
  <c r="L32" i="4" s="1"/>
  <c r="M32" i="4" s="1"/>
  <c r="I24" i="4"/>
  <c r="K24" i="4" s="1"/>
  <c r="L24" i="4" s="1"/>
  <c r="M24" i="4" s="1"/>
  <c r="I28" i="4"/>
  <c r="K28" i="4" s="1"/>
  <c r="L28" i="4" s="1"/>
  <c r="M28" i="4" s="1"/>
  <c r="I21" i="4"/>
  <c r="K21" i="4" s="1"/>
  <c r="L21" i="4" s="1"/>
  <c r="M21" i="4" s="1"/>
  <c r="I26" i="4"/>
  <c r="K26" i="4" s="1"/>
  <c r="L26" i="4" s="1"/>
  <c r="M26" i="4" s="1"/>
  <c r="I30" i="4"/>
  <c r="K30" i="4" s="1"/>
  <c r="L30" i="4" s="1"/>
  <c r="M30" i="4" s="1"/>
  <c r="I29" i="4"/>
  <c r="K29" i="4" s="1"/>
  <c r="L29" i="4" s="1"/>
  <c r="M29" i="4" s="1"/>
  <c r="I42" i="4"/>
  <c r="K42" i="4" s="1"/>
  <c r="L42" i="4" s="1"/>
  <c r="M42" i="4" s="1"/>
  <c r="I39" i="4"/>
  <c r="K39" i="4" s="1"/>
  <c r="L39" i="4" s="1"/>
  <c r="M39" i="4" s="1"/>
  <c r="I36" i="4"/>
  <c r="K36" i="4" s="1"/>
  <c r="L36" i="4" s="1"/>
  <c r="M36" i="4" s="1"/>
  <c r="I37" i="4"/>
  <c r="K37" i="4" s="1"/>
  <c r="L37" i="4" s="1"/>
  <c r="M37" i="4" s="1"/>
  <c r="I38" i="4"/>
  <c r="K38" i="4" s="1"/>
  <c r="L38" i="4" s="1"/>
  <c r="M38" i="4" s="1"/>
  <c r="I18" i="4"/>
  <c r="K18" i="4" s="1"/>
  <c r="L18" i="4" s="1"/>
  <c r="M18" i="4" s="1"/>
  <c r="I33" i="4"/>
  <c r="K33" i="4" s="1"/>
  <c r="L33" i="4" s="1"/>
  <c r="M33" i="4" s="1"/>
  <c r="I23" i="4"/>
  <c r="K23" i="4" s="1"/>
  <c r="L23" i="4" s="1"/>
  <c r="M23" i="4" s="1"/>
  <c r="I31" i="4"/>
  <c r="K31" i="4" s="1"/>
  <c r="L31" i="4" s="1"/>
  <c r="M31" i="4" s="1"/>
  <c r="I27" i="4"/>
  <c r="K27" i="4" s="1"/>
  <c r="L27" i="4" s="1"/>
  <c r="M27" i="4" s="1"/>
  <c r="I41" i="4"/>
  <c r="K41" i="4" s="1"/>
  <c r="L41" i="4" s="1"/>
  <c r="M41" i="4" s="1"/>
  <c r="I35" i="4"/>
  <c r="K35" i="4" s="1"/>
  <c r="L35" i="4" s="1"/>
  <c r="M35" i="4" s="1"/>
  <c r="I19" i="4"/>
  <c r="K19" i="4" s="1"/>
  <c r="L19" i="4" s="1"/>
  <c r="M19" i="4" s="1"/>
  <c r="I20" i="4"/>
  <c r="K20" i="4" s="1"/>
  <c r="L20" i="4" s="1"/>
  <c r="M20" i="4" s="1"/>
  <c r="I17" i="4"/>
  <c r="K17" i="4" s="1"/>
  <c r="L17" i="4" s="1"/>
  <c r="M17" i="4" s="1"/>
  <c r="X16" i="4"/>
  <c r="AB16" i="4"/>
  <c r="AF16" i="4"/>
  <c r="AJ16" i="4"/>
  <c r="AN16" i="4"/>
  <c r="H15" i="4"/>
  <c r="T15" i="4"/>
  <c r="AF15" i="4"/>
  <c r="AJ15" i="4"/>
  <c r="AN15" i="4"/>
  <c r="AO16" i="4"/>
  <c r="AO15" i="4"/>
  <c r="X15" i="4" l="1"/>
  <c r="G15" i="4" s="1"/>
  <c r="I15" i="4" s="1"/>
  <c r="G16" i="4"/>
  <c r="H16" i="4"/>
  <c r="K15" i="4" l="1"/>
  <c r="L15" i="4" s="1"/>
  <c r="M15" i="4" s="1"/>
  <c r="I16" i="4"/>
  <c r="K16" i="4" s="1"/>
  <c r="L16" i="4" s="1"/>
  <c r="M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0261</author>
  </authors>
  <commentList>
    <comment ref="G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7" authorId="0" shapeId="0" xr:uid="{190BB760-2769-498D-B48A-8D1AE508FB11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8" authorId="0" shapeId="0" xr:uid="{05EF8586-427A-4072-8FCD-C4CEB3954665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 shapeId="0" xr:uid="{6D734A6B-ECC4-48AB-92A8-AF286944A064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0" authorId="0" shapeId="0" xr:uid="{93491AF1-E328-4ECD-B161-34E9DECEBC15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<sst xmlns="http://schemas.openxmlformats.org/spreadsheetml/2006/main" count="338" uniqueCount="147">
  <si>
    <t>Item no</t>
  </si>
  <si>
    <t>Base Bid Price (Pt)
Incl. VAT</t>
  </si>
  <si>
    <t>Base Bid Price (Pt)
Excl. VAT</t>
  </si>
  <si>
    <t>Variable portion (85%)
(1-V).Pt</t>
  </si>
  <si>
    <t>Fixed Portion (15%)
V.Pt</t>
  </si>
  <si>
    <t>D1</t>
  </si>
  <si>
    <t>R1o</t>
  </si>
  <si>
    <t>R1t</t>
  </si>
  <si>
    <t>Factor 1</t>
  </si>
  <si>
    <t>D2</t>
  </si>
  <si>
    <t>R2o</t>
  </si>
  <si>
    <t>R2t</t>
  </si>
  <si>
    <t>Factor 2</t>
  </si>
  <si>
    <t>D3</t>
  </si>
  <si>
    <t>R3o</t>
  </si>
  <si>
    <t>R3t</t>
  </si>
  <si>
    <t>Factor 3</t>
  </si>
  <si>
    <t>D4</t>
  </si>
  <si>
    <t>R4o</t>
  </si>
  <si>
    <t>R4t</t>
  </si>
  <si>
    <t>Factor 4</t>
  </si>
  <si>
    <t>D5</t>
  </si>
  <si>
    <t>R5o</t>
  </si>
  <si>
    <t>R5t</t>
  </si>
  <si>
    <t>Factor 5</t>
  </si>
  <si>
    <t>Pa (Adjusted  price )
= ((1-V).Pt *(F)) + V.Pt</t>
  </si>
  <si>
    <t xml:space="preserve">New Price 
Incl VAT 
</t>
  </si>
  <si>
    <t>Contract Number:</t>
  </si>
  <si>
    <t>Supplier:</t>
  </si>
  <si>
    <t>Adjustment effective date:</t>
  </si>
  <si>
    <t>D6</t>
  </si>
  <si>
    <t>Supplier requested</t>
  </si>
  <si>
    <t>Value of Adjustment</t>
  </si>
  <si>
    <t>%  Adjustment</t>
  </si>
  <si>
    <t>D2 - Local Raw material / Finished Product</t>
  </si>
  <si>
    <t>D6 - Other</t>
  </si>
  <si>
    <t>R6o</t>
  </si>
  <si>
    <t>R6t</t>
  </si>
  <si>
    <t>Factor6</t>
  </si>
  <si>
    <t>Sum D1-D6</t>
  </si>
  <si>
    <t>Sum
Factor 1-6</t>
  </si>
  <si>
    <t>42142502-00035</t>
  </si>
  <si>
    <t>42142523-00007</t>
  </si>
  <si>
    <t>42142608-00019</t>
  </si>
  <si>
    <t>42142608-00048</t>
  </si>
  <si>
    <t>42142608-00049</t>
  </si>
  <si>
    <t>42221512-00000</t>
  </si>
  <si>
    <t>Biocor Hospital Supplies (Pty) Ltd</t>
  </si>
  <si>
    <t>Angiomed (Pty) Ltd</t>
  </si>
  <si>
    <t>42261508-00002</t>
  </si>
  <si>
    <t>42142502-00022</t>
  </si>
  <si>
    <t>42142502-00023</t>
  </si>
  <si>
    <t>42142502-00027</t>
  </si>
  <si>
    <t>42142502-00028</t>
  </si>
  <si>
    <t>42142502-00032</t>
  </si>
  <si>
    <t>4214502-00034</t>
  </si>
  <si>
    <t>42142521-00002</t>
  </si>
  <si>
    <t>42142521-00003</t>
  </si>
  <si>
    <t>42142521-00004</t>
  </si>
  <si>
    <t>42142521-00005</t>
  </si>
  <si>
    <t>42142523-00013</t>
  </si>
  <si>
    <t>42122608-00039</t>
  </si>
  <si>
    <t>42142609-00023</t>
  </si>
  <si>
    <t>42221512-00001</t>
  </si>
  <si>
    <t>42221512-00002</t>
  </si>
  <si>
    <t>42221512-00003</t>
  </si>
  <si>
    <t>42221512-00004</t>
  </si>
  <si>
    <t>42221512-00005</t>
  </si>
  <si>
    <t>Diverse Pharmaceuticals (Pty) Ltd</t>
  </si>
  <si>
    <t xml:space="preserve">42221512-00003
</t>
  </si>
  <si>
    <t xml:space="preserve">42221512-00004
</t>
  </si>
  <si>
    <t xml:space="preserve">42221512-00005
</t>
  </si>
  <si>
    <t xml:space="preserve">42221512-00007
</t>
  </si>
  <si>
    <t>Emergency Hospital Supplies</t>
  </si>
  <si>
    <t>42261508-00000</t>
  </si>
  <si>
    <t>42261508-00001</t>
  </si>
  <si>
    <t>42142608-00033</t>
  </si>
  <si>
    <t>42142609-00024</t>
  </si>
  <si>
    <t>42142609-00003</t>
  </si>
  <si>
    <t>41104102-00005</t>
  </si>
  <si>
    <t>41104102-00006</t>
  </si>
  <si>
    <t>Logan Medical and Surgical</t>
  </si>
  <si>
    <t>42142523-00009</t>
  </si>
  <si>
    <t>42142523-00010</t>
  </si>
  <si>
    <t>42142523-00011</t>
  </si>
  <si>
    <t>42142523-00012</t>
  </si>
  <si>
    <t>42142608-00035</t>
  </si>
  <si>
    <t>42142608-00037</t>
  </si>
  <si>
    <t>42142608-00039</t>
  </si>
  <si>
    <t>42142608-00040</t>
  </si>
  <si>
    <t>42142608-00041</t>
  </si>
  <si>
    <t>42142608-00044</t>
  </si>
  <si>
    <t>42142608-00045</t>
  </si>
  <si>
    <t>42142502-00029</t>
  </si>
  <si>
    <t>42142502-00057</t>
  </si>
  <si>
    <t>42142502-00030</t>
  </si>
  <si>
    <t>42142502-00031</t>
  </si>
  <si>
    <t>42142502-00038</t>
  </si>
  <si>
    <t>42142502-00039</t>
  </si>
  <si>
    <t>42142608-00004</t>
  </si>
  <si>
    <t>Suprahealthcare</t>
  </si>
  <si>
    <t>42142505-00000</t>
  </si>
  <si>
    <t>42142521-00000</t>
  </si>
  <si>
    <t>42142521-00001</t>
  </si>
  <si>
    <t>42221512-00007</t>
  </si>
  <si>
    <t xml:space="preserve">Tara Healthcare (Pty) Ltd </t>
  </si>
  <si>
    <t>Medi-Core Technologies (Pty) Ltd</t>
  </si>
  <si>
    <t xml:space="preserve">KKAP Medical Supplies </t>
  </si>
  <si>
    <t>41104102-00003</t>
  </si>
  <si>
    <t>41104102-00004</t>
  </si>
  <si>
    <t>Unitrade 1032 CC</t>
  </si>
  <si>
    <t>42142502-00033</t>
  </si>
  <si>
    <t>42142502-00034</t>
  </si>
  <si>
    <t>42142502-00036</t>
  </si>
  <si>
    <t>42142608-00034</t>
  </si>
  <si>
    <t>Zwanga TOR (Pty) Ltd</t>
  </si>
  <si>
    <t>Pronto Medical</t>
  </si>
  <si>
    <t>42142502-00025</t>
  </si>
  <si>
    <t>41104102-00002</t>
  </si>
  <si>
    <t>42142523-00008</t>
  </si>
  <si>
    <t>42142608-00022</t>
  </si>
  <si>
    <t>42142608-00026</t>
  </si>
  <si>
    <t>42142608-00030</t>
  </si>
  <si>
    <t>42142608-00036</t>
  </si>
  <si>
    <t>42142608-00043</t>
  </si>
  <si>
    <t>42142609-00002</t>
  </si>
  <si>
    <t>42142609-00004</t>
  </si>
  <si>
    <t>42142609-00006</t>
  </si>
  <si>
    <t>42142609-00008</t>
  </si>
  <si>
    <t>42142609-00025</t>
  </si>
  <si>
    <t>Promed Technologies (Pty) Ltd</t>
  </si>
  <si>
    <t>Chaldean Trading 40 CC</t>
  </si>
  <si>
    <t xml:space="preserve">42142523-00011 </t>
  </si>
  <si>
    <t xml:space="preserve">Quality Medical Supplies Pty Ltd </t>
  </si>
  <si>
    <t xml:space="preserve">42142602-0000
</t>
  </si>
  <si>
    <t xml:space="preserve">42221512-00002
</t>
  </si>
  <si>
    <t>42142502-00041</t>
  </si>
  <si>
    <t xml:space="preserve">Teleflex </t>
  </si>
  <si>
    <t>Medtex SA (Pty) Ltd</t>
  </si>
  <si>
    <t>42142608-00000</t>
  </si>
  <si>
    <t>Supplier Name</t>
  </si>
  <si>
    <r>
      <t xml:space="preserve">D1 - Imported Raw Material / Finished Product
</t>
    </r>
    <r>
      <rPr>
        <b/>
        <sz val="11"/>
        <color rgb="FFFF0000"/>
        <rFont val="Arial Narrow"/>
        <family val="2"/>
      </rPr>
      <t>ROE USD (01/08/2024 -30/01/2025)</t>
    </r>
  </si>
  <si>
    <r>
      <t xml:space="preserve">D3 - Labour
</t>
    </r>
    <r>
      <rPr>
        <b/>
        <sz val="11"/>
        <color rgb="FFFF0000"/>
        <rFont val="Arial Narrow"/>
        <family val="2"/>
      </rPr>
      <t>CPI-All Items</t>
    </r>
  </si>
  <si>
    <r>
      <t xml:space="preserve">D4 - Transport
</t>
    </r>
    <r>
      <rPr>
        <b/>
        <sz val="11"/>
        <color rgb="FFFF0000"/>
        <rFont val="Arial Narrow"/>
        <family val="2"/>
      </rPr>
      <t>CPI- CPS07000</t>
    </r>
  </si>
  <si>
    <t>D5 -Electricity and other Fuels</t>
  </si>
  <si>
    <t>CONTRACT RT284-2023: SUPPLY AND DELIVERY OF HYPODERMIC SYRINGES, NEEDLES AND BLOODLETTING DEVICES AND RELATED ITEMS TO THE STATE FROM 1 AUGUST 2023 TO 31 JULY 2026</t>
  </si>
  <si>
    <t xml:space="preserve">Annexure A Cost Price Adjustment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</si>
</sst>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R&quot;\ #,##0.00"/>
    <numFmt numFmtId="165" formatCode="0.0000"/>
    <numFmt numFmtId="166" formatCode="&quot;R&quot;\ #,##0.0000"/>
    <numFmt numFmtId="167" formatCode="#,##0.0000"/>
    <numFmt numFmtId="168" formatCode="&quot;R&quot;\ #,##0.000"/>
    <numFmt numFmtId="169" formatCode="#,##0.0"/>
    <numFmt numFmtId="170" formatCode="#,##0.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1"/>
      <color indexed="8"/>
      <name val="Arial Narrow"/>
      <family val="2"/>
    </font>
    <font>
      <b/>
      <u/>
      <sz val="11"/>
      <color indexed="10"/>
      <name val="Arial Narrow"/>
      <family val="2"/>
    </font>
    <font>
      <sz val="11"/>
      <color indexed="57"/>
      <name val="Arial Narrow"/>
      <family val="2"/>
    </font>
    <font>
      <b/>
      <sz val="11"/>
      <color indexed="57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6"/>
      <name val="Arial Narrow"/>
      <family val="2"/>
    </font>
    <font>
      <sz val="10"/>
      <name val="Arial"/>
    </font>
    <font>
      <b/>
      <sz val="11"/>
      <color rgb="FFFF0000"/>
      <name val="Arial Narrow"/>
      <family val="2"/>
    </font>
    <font>
      <b/>
      <sz val="10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" fontId="6" fillId="2" borderId="1" applyNumberFormat="0" applyProtection="0">
      <alignment horizontal="left" vertical="center" indent="1"/>
    </xf>
    <xf numFmtId="0" fontId="3" fillId="0" borderId="0"/>
    <xf numFmtId="9" fontId="17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</cellStyleXfs>
  <cellXfs count="128">
    <xf numFmtId="0" fontId="0" fillId="0" borderId="0" xfId="0"/>
    <xf numFmtId="0" fontId="7" fillId="3" borderId="0" xfId="0" applyFont="1" applyFill="1"/>
    <xf numFmtId="0" fontId="7" fillId="0" borderId="0" xfId="0" applyFont="1"/>
    <xf numFmtId="0" fontId="8" fillId="3" borderId="0" xfId="0" applyFont="1" applyFill="1" applyAlignment="1">
      <alignment horizontal="left"/>
    </xf>
    <xf numFmtId="0" fontId="7" fillId="3" borderId="2" xfId="0" applyFont="1" applyFill="1" applyBorder="1"/>
    <xf numFmtId="0" fontId="8" fillId="3" borderId="0" xfId="0" applyFont="1" applyFill="1"/>
    <xf numFmtId="0" fontId="8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10" fontId="8" fillId="3" borderId="0" xfId="1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vertical="top" wrapText="1"/>
    </xf>
    <xf numFmtId="9" fontId="8" fillId="3" borderId="0" xfId="0" applyNumberFormat="1" applyFont="1" applyFill="1" applyAlignment="1">
      <alignment horizontal="left" vertical="top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/>
    </xf>
    <xf numFmtId="10" fontId="8" fillId="4" borderId="2" xfId="1" applyNumberFormat="1" applyFont="1" applyFill="1" applyBorder="1" applyAlignment="1">
      <alignment horizontal="center" wrapText="1"/>
    </xf>
    <xf numFmtId="10" fontId="8" fillId="4" borderId="5" xfId="1" applyNumberFormat="1" applyFont="1" applyFill="1" applyBorder="1" applyAlignment="1">
      <alignment horizontal="center" wrapText="1"/>
    </xf>
    <xf numFmtId="10" fontId="8" fillId="5" borderId="5" xfId="1" applyNumberFormat="1" applyFont="1" applyFill="1" applyBorder="1" applyAlignment="1">
      <alignment horizontal="center" wrapText="1"/>
    </xf>
    <xf numFmtId="10" fontId="8" fillId="6" borderId="6" xfId="1" applyNumberFormat="1" applyFont="1" applyFill="1" applyBorder="1" applyAlignment="1">
      <alignment horizontal="center" wrapText="1"/>
    </xf>
    <xf numFmtId="10" fontId="8" fillId="6" borderId="5" xfId="1" applyNumberFormat="1" applyFont="1" applyFill="1" applyBorder="1" applyAlignment="1">
      <alignment horizontal="center" wrapText="1"/>
    </xf>
    <xf numFmtId="10" fontId="8" fillId="7" borderId="6" xfId="1" applyNumberFormat="1" applyFont="1" applyFill="1" applyBorder="1" applyAlignment="1">
      <alignment horizontal="center" wrapText="1"/>
    </xf>
    <xf numFmtId="10" fontId="8" fillId="7" borderId="5" xfId="1" applyNumberFormat="1" applyFont="1" applyFill="1" applyBorder="1" applyAlignment="1">
      <alignment horizontal="center" wrapText="1"/>
    </xf>
    <xf numFmtId="10" fontId="8" fillId="8" borderId="6" xfId="1" applyNumberFormat="1" applyFont="1" applyFill="1" applyBorder="1" applyAlignment="1">
      <alignment horizontal="center" wrapText="1"/>
    </xf>
    <xf numFmtId="10" fontId="8" fillId="8" borderId="5" xfId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justify" vertical="top" wrapText="1"/>
    </xf>
    <xf numFmtId="0" fontId="10" fillId="3" borderId="0" xfId="0" applyFont="1" applyFill="1" applyAlignment="1">
      <alignment horizontal="left" vertical="top" wrapText="1"/>
    </xf>
    <xf numFmtId="10" fontId="8" fillId="3" borderId="7" xfId="1" applyNumberFormat="1" applyFont="1" applyFill="1" applyBorder="1" applyAlignment="1">
      <alignment horizontal="center" wrapText="1"/>
    </xf>
    <xf numFmtId="168" fontId="12" fillId="3" borderId="9" xfId="0" applyNumberFormat="1" applyFont="1" applyFill="1" applyBorder="1" applyAlignment="1">
      <alignment vertical="center"/>
    </xf>
    <xf numFmtId="10" fontId="12" fillId="4" borderId="10" xfId="1" applyNumberFormat="1" applyFont="1" applyFill="1" applyBorder="1" applyAlignment="1">
      <alignment vertical="center"/>
    </xf>
    <xf numFmtId="170" fontId="12" fillId="4" borderId="8" xfId="0" applyNumberFormat="1" applyFont="1" applyFill="1" applyBorder="1" applyAlignment="1">
      <alignment vertical="center"/>
    </xf>
    <xf numFmtId="10" fontId="12" fillId="5" borderId="10" xfId="1" applyNumberFormat="1" applyFont="1" applyFill="1" applyBorder="1" applyAlignment="1">
      <alignment vertical="center"/>
    </xf>
    <xf numFmtId="169" fontId="12" fillId="5" borderId="8" xfId="0" applyNumberFormat="1" applyFont="1" applyFill="1" applyBorder="1" applyAlignment="1">
      <alignment vertical="center"/>
    </xf>
    <xf numFmtId="170" fontId="12" fillId="5" borderId="8" xfId="0" applyNumberFormat="1" applyFont="1" applyFill="1" applyBorder="1" applyAlignment="1">
      <alignment vertical="center"/>
    </xf>
    <xf numFmtId="10" fontId="12" fillId="6" borderId="10" xfId="1" applyNumberFormat="1" applyFont="1" applyFill="1" applyBorder="1" applyAlignment="1">
      <alignment vertical="center"/>
    </xf>
    <xf numFmtId="169" fontId="12" fillId="6" borderId="8" xfId="0" applyNumberFormat="1" applyFont="1" applyFill="1" applyBorder="1" applyAlignment="1">
      <alignment vertical="center"/>
    </xf>
    <xf numFmtId="170" fontId="12" fillId="6" borderId="8" xfId="0" applyNumberFormat="1" applyFont="1" applyFill="1" applyBorder="1" applyAlignment="1">
      <alignment vertical="center"/>
    </xf>
    <xf numFmtId="10" fontId="12" fillId="7" borderId="10" xfId="1" applyNumberFormat="1" applyFont="1" applyFill="1" applyBorder="1" applyAlignment="1">
      <alignment vertical="center"/>
    </xf>
    <xf numFmtId="170" fontId="12" fillId="7" borderId="8" xfId="0" applyNumberFormat="1" applyFont="1" applyFill="1" applyBorder="1" applyAlignment="1">
      <alignment vertical="center"/>
    </xf>
    <xf numFmtId="10" fontId="12" fillId="8" borderId="10" xfId="1" applyNumberFormat="1" applyFont="1" applyFill="1" applyBorder="1" applyAlignment="1">
      <alignment vertical="center"/>
    </xf>
    <xf numFmtId="169" fontId="12" fillId="8" borderId="8" xfId="0" applyNumberFormat="1" applyFont="1" applyFill="1" applyBorder="1" applyAlignment="1">
      <alignment vertical="center"/>
    </xf>
    <xf numFmtId="170" fontId="12" fillId="8" borderId="8" xfId="0" applyNumberFormat="1" applyFont="1" applyFill="1" applyBorder="1" applyAlignment="1">
      <alignment vertical="center"/>
    </xf>
    <xf numFmtId="9" fontId="12" fillId="3" borderId="8" xfId="1" applyFont="1" applyFill="1" applyBorder="1" applyAlignment="1">
      <alignment vertical="center"/>
    </xf>
    <xf numFmtId="0" fontId="13" fillId="0" borderId="0" xfId="0" applyFont="1"/>
    <xf numFmtId="0" fontId="8" fillId="3" borderId="2" xfId="0" applyFont="1" applyFill="1" applyBorder="1"/>
    <xf numFmtId="10" fontId="8" fillId="9" borderId="5" xfId="1" applyNumberFormat="1" applyFont="1" applyFill="1" applyBorder="1" applyAlignment="1">
      <alignment horizontal="center" wrapText="1"/>
    </xf>
    <xf numFmtId="10" fontId="12" fillId="9" borderId="10" xfId="1" applyNumberFormat="1" applyFont="1" applyFill="1" applyBorder="1" applyAlignment="1">
      <alignment vertical="center"/>
    </xf>
    <xf numFmtId="170" fontId="12" fillId="9" borderId="8" xfId="0" applyNumberFormat="1" applyFont="1" applyFill="1" applyBorder="1" applyAlignment="1">
      <alignment vertical="center"/>
    </xf>
    <xf numFmtId="10" fontId="8" fillId="3" borderId="11" xfId="1" applyNumberFormat="1" applyFont="1" applyFill="1" applyBorder="1" applyAlignment="1">
      <alignment horizontal="center" wrapText="1"/>
    </xf>
    <xf numFmtId="164" fontId="12" fillId="3" borderId="8" xfId="0" applyNumberFormat="1" applyFont="1" applyFill="1" applyBorder="1" applyAlignment="1">
      <alignment vertical="center" wrapText="1"/>
    </xf>
    <xf numFmtId="10" fontId="12" fillId="3" borderId="8" xfId="1" applyNumberFormat="1" applyFont="1" applyFill="1" applyBorder="1" applyAlignment="1">
      <alignment vertical="center"/>
    </xf>
    <xf numFmtId="10" fontId="8" fillId="9" borderId="7" xfId="1" applyNumberFormat="1" applyFont="1" applyFill="1" applyBorder="1" applyAlignment="1">
      <alignment horizontal="center" wrapText="1"/>
    </xf>
    <xf numFmtId="10" fontId="8" fillId="5" borderId="7" xfId="1" applyNumberFormat="1" applyFont="1" applyFill="1" applyBorder="1" applyAlignment="1">
      <alignment horizontal="center" wrapText="1"/>
    </xf>
    <xf numFmtId="10" fontId="12" fillId="3" borderId="9" xfId="1" applyNumberFormat="1" applyFont="1" applyFill="1" applyBorder="1" applyAlignment="1">
      <alignment vertical="center"/>
    </xf>
    <xf numFmtId="167" fontId="12" fillId="4" borderId="8" xfId="0" applyNumberFormat="1" applyFont="1" applyFill="1" applyBorder="1" applyAlignment="1">
      <alignment vertical="center"/>
    </xf>
    <xf numFmtId="166" fontId="13" fillId="3" borderId="8" xfId="0" applyNumberFormat="1" applyFont="1" applyFill="1" applyBorder="1" applyAlignment="1">
      <alignment vertical="center" wrapText="1"/>
    </xf>
    <xf numFmtId="0" fontId="11" fillId="3" borderId="0" xfId="0" applyFont="1" applyFill="1"/>
    <xf numFmtId="167" fontId="12" fillId="9" borderId="8" xfId="0" applyNumberFormat="1" applyFont="1" applyFill="1" applyBorder="1" applyAlignment="1">
      <alignment vertical="center"/>
    </xf>
    <xf numFmtId="0" fontId="2" fillId="0" borderId="14" xfId="5" applyBorder="1"/>
    <xf numFmtId="10" fontId="12" fillId="4" borderId="10" xfId="4" applyNumberFormat="1" applyFont="1" applyFill="1" applyBorder="1" applyAlignment="1">
      <alignment vertical="center"/>
    </xf>
    <xf numFmtId="10" fontId="12" fillId="7" borderId="10" xfId="4" applyNumberFormat="1" applyFont="1" applyFill="1" applyBorder="1" applyAlignment="1">
      <alignment vertical="center"/>
    </xf>
    <xf numFmtId="10" fontId="12" fillId="10" borderId="10" xfId="4" applyNumberFormat="1" applyFont="1" applyFill="1" applyBorder="1" applyAlignment="1">
      <alignment vertical="center"/>
    </xf>
    <xf numFmtId="9" fontId="12" fillId="5" borderId="8" xfId="4" applyFont="1" applyFill="1" applyBorder="1" applyAlignment="1">
      <alignment vertical="center"/>
    </xf>
    <xf numFmtId="169" fontId="12" fillId="7" borderId="8" xfId="0" applyNumberFormat="1" applyFont="1" applyFill="1" applyBorder="1" applyAlignment="1">
      <alignment vertical="center"/>
    </xf>
    <xf numFmtId="0" fontId="7" fillId="0" borderId="13" xfId="0" applyFont="1" applyBorder="1"/>
    <xf numFmtId="0" fontId="7" fillId="0" borderId="14" xfId="0" applyFont="1" applyBorder="1"/>
    <xf numFmtId="0" fontId="1" fillId="0" borderId="14" xfId="6" applyBorder="1"/>
    <xf numFmtId="0" fontId="8" fillId="3" borderId="13" xfId="0" applyFont="1" applyFill="1" applyBorder="1" applyAlignment="1">
      <alignment horizontal="center"/>
    </xf>
    <xf numFmtId="0" fontId="1" fillId="0" borderId="15" xfId="6" applyBorder="1"/>
    <xf numFmtId="0" fontId="7" fillId="0" borderId="16" xfId="0" applyFont="1" applyBorder="1"/>
    <xf numFmtId="164" fontId="12" fillId="3" borderId="9" xfId="0" applyNumberFormat="1" applyFont="1" applyFill="1" applyBorder="1" applyAlignment="1">
      <alignment vertical="center" wrapText="1"/>
    </xf>
    <xf numFmtId="169" fontId="12" fillId="8" borderId="13" xfId="0" applyNumberFormat="1" applyFont="1" applyFill="1" applyBorder="1" applyAlignment="1">
      <alignment vertical="center"/>
    </xf>
    <xf numFmtId="10" fontId="12" fillId="4" borderId="13" xfId="4" applyNumberFormat="1" applyFont="1" applyFill="1" applyBorder="1" applyAlignment="1">
      <alignment vertical="center"/>
    </xf>
    <xf numFmtId="167" fontId="12" fillId="4" borderId="13" xfId="0" applyNumberFormat="1" applyFont="1" applyFill="1" applyBorder="1" applyAlignment="1">
      <alignment vertical="center"/>
    </xf>
    <xf numFmtId="170" fontId="12" fillId="4" borderId="13" xfId="0" applyNumberFormat="1" applyFont="1" applyFill="1" applyBorder="1" applyAlignment="1">
      <alignment vertical="center"/>
    </xf>
    <xf numFmtId="10" fontId="12" fillId="10" borderId="13" xfId="4" applyNumberFormat="1" applyFont="1" applyFill="1" applyBorder="1" applyAlignment="1">
      <alignment vertical="center"/>
    </xf>
    <xf numFmtId="167" fontId="12" fillId="9" borderId="13" xfId="0" applyNumberFormat="1" applyFont="1" applyFill="1" applyBorder="1" applyAlignment="1">
      <alignment vertical="center"/>
    </xf>
    <xf numFmtId="170" fontId="12" fillId="9" borderId="13" xfId="0" applyNumberFormat="1" applyFont="1" applyFill="1" applyBorder="1" applyAlignment="1">
      <alignment vertical="center"/>
    </xf>
    <xf numFmtId="9" fontId="12" fillId="5" borderId="13" xfId="4" applyFont="1" applyFill="1" applyBorder="1" applyAlignment="1">
      <alignment vertical="center"/>
    </xf>
    <xf numFmtId="169" fontId="12" fillId="5" borderId="13" xfId="0" applyNumberFormat="1" applyFont="1" applyFill="1" applyBorder="1" applyAlignment="1">
      <alignment vertical="center"/>
    </xf>
    <xf numFmtId="170" fontId="12" fillId="5" borderId="13" xfId="0" applyNumberFormat="1" applyFont="1" applyFill="1" applyBorder="1" applyAlignment="1">
      <alignment vertical="center"/>
    </xf>
    <xf numFmtId="10" fontId="12" fillId="6" borderId="13" xfId="1" applyNumberFormat="1" applyFont="1" applyFill="1" applyBorder="1" applyAlignment="1">
      <alignment vertical="center"/>
    </xf>
    <xf numFmtId="169" fontId="12" fillId="6" borderId="13" xfId="0" applyNumberFormat="1" applyFont="1" applyFill="1" applyBorder="1" applyAlignment="1">
      <alignment vertical="center"/>
    </xf>
    <xf numFmtId="170" fontId="12" fillId="6" borderId="13" xfId="0" applyNumberFormat="1" applyFont="1" applyFill="1" applyBorder="1" applyAlignment="1">
      <alignment vertical="center"/>
    </xf>
    <xf numFmtId="10" fontId="12" fillId="7" borderId="13" xfId="4" applyNumberFormat="1" applyFont="1" applyFill="1" applyBorder="1" applyAlignment="1">
      <alignment vertical="center"/>
    </xf>
    <xf numFmtId="169" fontId="12" fillId="7" borderId="13" xfId="0" applyNumberFormat="1" applyFont="1" applyFill="1" applyBorder="1" applyAlignment="1">
      <alignment vertical="center"/>
    </xf>
    <xf numFmtId="170" fontId="12" fillId="7" borderId="13" xfId="0" applyNumberFormat="1" applyFont="1" applyFill="1" applyBorder="1" applyAlignment="1">
      <alignment vertical="center"/>
    </xf>
    <xf numFmtId="10" fontId="12" fillId="8" borderId="13" xfId="1" applyNumberFormat="1" applyFont="1" applyFill="1" applyBorder="1" applyAlignment="1">
      <alignment vertical="center"/>
    </xf>
    <xf numFmtId="170" fontId="12" fillId="8" borderId="13" xfId="0" applyNumberFormat="1" applyFont="1" applyFill="1" applyBorder="1" applyAlignment="1">
      <alignment vertical="center"/>
    </xf>
    <xf numFmtId="9" fontId="12" fillId="3" borderId="13" xfId="1" applyFont="1" applyFill="1" applyBorder="1" applyAlignment="1">
      <alignment vertical="center"/>
    </xf>
    <xf numFmtId="0" fontId="7" fillId="0" borderId="8" xfId="0" applyFont="1" applyBorder="1"/>
    <xf numFmtId="164" fontId="12" fillId="3" borderId="13" xfId="0" applyNumberFormat="1" applyFont="1" applyFill="1" applyBorder="1" applyAlignment="1">
      <alignment vertical="center" wrapText="1"/>
    </xf>
    <xf numFmtId="10" fontId="12" fillId="3" borderId="13" xfId="1" applyNumberFormat="1" applyFont="1" applyFill="1" applyBorder="1" applyAlignment="1">
      <alignment vertical="center"/>
    </xf>
    <xf numFmtId="0" fontId="11" fillId="3" borderId="17" xfId="0" applyFont="1" applyFill="1" applyBorder="1"/>
    <xf numFmtId="0" fontId="2" fillId="0" borderId="12" xfId="5" applyBorder="1"/>
    <xf numFmtId="0" fontId="8" fillId="3" borderId="13" xfId="0" applyFont="1" applyFill="1" applyBorder="1" applyAlignment="1">
      <alignment horizontal="center" wrapText="1"/>
    </xf>
    <xf numFmtId="10" fontId="8" fillId="3" borderId="13" xfId="1" applyNumberFormat="1" applyFont="1" applyFill="1" applyBorder="1" applyAlignment="1">
      <alignment horizontal="center" wrapText="1"/>
    </xf>
    <xf numFmtId="0" fontId="16" fillId="3" borderId="0" xfId="0" applyFont="1" applyFill="1"/>
    <xf numFmtId="0" fontId="7" fillId="3" borderId="0" xfId="0" applyFont="1" applyFill="1"/>
    <xf numFmtId="15" fontId="16" fillId="3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left"/>
    </xf>
    <xf numFmtId="9" fontId="8" fillId="9" borderId="13" xfId="0" applyNumberFormat="1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justify" vertical="top" wrapText="1"/>
    </xf>
    <xf numFmtId="0" fontId="19" fillId="0" borderId="18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9" fontId="8" fillId="7" borderId="13" xfId="0" applyNumberFormat="1" applyFont="1" applyFill="1" applyBorder="1" applyAlignment="1">
      <alignment horizontal="center" vertical="top" wrapText="1"/>
    </xf>
    <xf numFmtId="9" fontId="8" fillId="4" borderId="13" xfId="0" applyNumberFormat="1" applyFont="1" applyFill="1" applyBorder="1" applyAlignment="1">
      <alignment horizontal="center" vertical="top" wrapText="1"/>
    </xf>
    <xf numFmtId="9" fontId="8" fillId="5" borderId="13" xfId="0" applyNumberFormat="1" applyFont="1" applyFill="1" applyBorder="1" applyAlignment="1">
      <alignment horizontal="center" vertical="top" wrapText="1"/>
    </xf>
    <xf numFmtId="9" fontId="8" fillId="6" borderId="13" xfId="0" applyNumberFormat="1" applyFont="1" applyFill="1" applyBorder="1" applyAlignment="1">
      <alignment horizontal="center" vertical="top" wrapText="1"/>
    </xf>
    <xf numFmtId="9" fontId="8" fillId="8" borderId="8" xfId="0" applyNumberFormat="1" applyFont="1" applyFill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vertical="center"/>
    </xf>
    <xf numFmtId="166" fontId="7" fillId="3" borderId="8" xfId="0" applyNumberFormat="1" applyFont="1" applyFill="1" applyBorder="1" applyAlignment="1">
      <alignment vertical="center"/>
    </xf>
    <xf numFmtId="166" fontId="7" fillId="3" borderId="12" xfId="0" applyNumberFormat="1" applyFont="1" applyFill="1" applyBorder="1" applyAlignment="1">
      <alignment vertical="center"/>
    </xf>
    <xf numFmtId="164" fontId="7" fillId="3" borderId="9" xfId="0" applyNumberFormat="1" applyFont="1" applyFill="1" applyBorder="1" applyAlignment="1">
      <alignment vertical="center"/>
    </xf>
    <xf numFmtId="166" fontId="7" fillId="3" borderId="9" xfId="0" applyNumberFormat="1" applyFont="1" applyFill="1" applyBorder="1" applyAlignment="1">
      <alignment vertical="center"/>
    </xf>
    <xf numFmtId="166" fontId="7" fillId="3" borderId="17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166" fontId="7" fillId="3" borderId="13" xfId="0" applyNumberFormat="1" applyFont="1" applyFill="1" applyBorder="1" applyAlignment="1">
      <alignment vertical="center"/>
    </xf>
    <xf numFmtId="164" fontId="7" fillId="3" borderId="16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12" xfId="0" applyNumberFormat="1" applyFont="1" applyFill="1" applyBorder="1" applyAlignment="1">
      <alignment vertical="center"/>
    </xf>
    <xf numFmtId="168" fontId="7" fillId="3" borderId="0" xfId="0" applyNumberFormat="1" applyFont="1" applyFill="1" applyAlignment="1">
      <alignment vertical="center"/>
    </xf>
    <xf numFmtId="164" fontId="7" fillId="3" borderId="8" xfId="0" applyNumberFormat="1" applyFont="1" applyFill="1" applyBorder="1" applyAlignment="1">
      <alignment vertical="center" wrapText="1"/>
    </xf>
    <xf numFmtId="165" fontId="7" fillId="3" borderId="17" xfId="0" applyNumberFormat="1" applyFont="1" applyFill="1" applyBorder="1" applyAlignment="1">
      <alignment vertical="center"/>
    </xf>
    <xf numFmtId="164" fontId="7" fillId="3" borderId="9" xfId="0" applyNumberFormat="1" applyFont="1" applyFill="1" applyBorder="1" applyAlignment="1">
      <alignment vertical="center" wrapText="1"/>
    </xf>
    <xf numFmtId="165" fontId="7" fillId="3" borderId="13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 wrapText="1"/>
    </xf>
  </cellXfs>
  <cellStyles count="8">
    <cellStyle name="Normal" xfId="0" builtinId="0"/>
    <cellStyle name="Normal 2" xfId="3" xr:uid="{D87617B3-1831-46B2-B0BD-73644DC4928A}"/>
    <cellStyle name="Normal 2 2" xfId="5" xr:uid="{F70604D5-49DE-4AED-9C6A-B1D86506DA2E}"/>
    <cellStyle name="Normal 2 3" xfId="6" xr:uid="{24BF28F6-DDD2-4ED3-9046-4BD644D84F36}"/>
    <cellStyle name="Normal 3" xfId="7" xr:uid="{C3FFBF3A-EA70-4E75-A456-BF5D0A28A841}"/>
    <cellStyle name="Percent" xfId="1" builtinId="5"/>
    <cellStyle name="Percent 2" xfId="4" xr:uid="{DEFBCCB8-46F7-4397-BC36-199F4DA99601}"/>
    <cellStyle name="SAPBEXstdItem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2022262</xdr:colOff>
      <xdr:row>4</xdr:row>
      <xdr:rowOff>204060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84BD43-C0D8-1453-830E-2CC3E160B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6389"/>
          <a:ext cx="3560373" cy="810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9"/>
  <sheetViews>
    <sheetView tabSelected="1" view="pageBreakPreview" zoomScale="90" zoomScaleNormal="90" zoomScaleSheetLayoutView="90" workbookViewId="0">
      <selection activeCell="B18" sqref="B18"/>
    </sheetView>
  </sheetViews>
  <sheetFormatPr defaultColWidth="9.08984375" defaultRowHeight="14" x14ac:dyDescent="0.3"/>
  <cols>
    <col min="1" max="1" width="22" style="2" customWidth="1"/>
    <col min="2" max="2" width="31.1796875" style="2" customWidth="1"/>
    <col min="3" max="3" width="14.453125" style="2" customWidth="1"/>
    <col min="4" max="4" width="13.54296875" style="2" hidden="1" customWidth="1"/>
    <col min="5" max="5" width="1.36328125" style="2" hidden="1" customWidth="1"/>
    <col min="6" max="6" width="14.36328125" style="2" hidden="1" customWidth="1"/>
    <col min="7" max="7" width="11.08984375" style="2" hidden="1" customWidth="1"/>
    <col min="8" max="8" width="16.453125" style="2" hidden="1" customWidth="1"/>
    <col min="9" max="9" width="21" style="2" hidden="1" customWidth="1"/>
    <col min="10" max="10" width="1" style="2" hidden="1" customWidth="1"/>
    <col min="11" max="11" width="15.453125" style="2" customWidth="1"/>
    <col min="12" max="12" width="13.54296875" style="2" hidden="1" customWidth="1"/>
    <col min="13" max="13" width="10.6328125" style="2" hidden="1" customWidth="1"/>
    <col min="14" max="14" width="0.90625" style="2" hidden="1" customWidth="1"/>
    <col min="15" max="15" width="10.08984375" style="2" hidden="1" customWidth="1"/>
    <col min="16" max="16" width="1.08984375" style="2" hidden="1" customWidth="1"/>
    <col min="17" max="24" width="8.453125" style="2" hidden="1" customWidth="1"/>
    <col min="25" max="25" width="9" style="2" hidden="1" customWidth="1"/>
    <col min="26" max="26" width="10.08984375" style="2" hidden="1" customWidth="1"/>
    <col min="27" max="27" width="8.08984375" style="2" hidden="1" customWidth="1"/>
    <col min="28" max="28" width="9" style="2" hidden="1" customWidth="1"/>
    <col min="29" max="29" width="8.54296875" style="2" hidden="1" customWidth="1"/>
    <col min="30" max="30" width="0" style="2" hidden="1" customWidth="1"/>
    <col min="31" max="31" width="7" style="2" hidden="1" customWidth="1"/>
    <col min="32" max="32" width="11.453125" style="2" hidden="1" customWidth="1"/>
    <col min="33" max="33" width="8.54296875" style="2" hidden="1" customWidth="1"/>
    <col min="34" max="35" width="7" style="2" hidden="1" customWidth="1"/>
    <col min="36" max="37" width="8.54296875" style="2" hidden="1" customWidth="1"/>
    <col min="38" max="38" width="6.36328125" style="2" hidden="1" customWidth="1"/>
    <col min="39" max="39" width="7" style="2" hidden="1" customWidth="1"/>
    <col min="40" max="40" width="8.54296875" style="2" hidden="1" customWidth="1"/>
    <col min="41" max="41" width="7" style="2" hidden="1" customWidth="1"/>
    <col min="42" max="42" width="1" style="2" customWidth="1"/>
    <col min="43" max="43" width="7" style="2" bestFit="1" customWidth="1"/>
    <col min="44" max="44" width="7.6328125" style="2" customWidth="1"/>
    <col min="45" max="45" width="6.6328125" style="2" customWidth="1"/>
    <col min="46" max="46" width="7.6328125" style="2" customWidth="1"/>
    <col min="47" max="47" width="1" style="2" customWidth="1"/>
    <col min="48" max="48" width="6.36328125" style="2" customWidth="1"/>
    <col min="49" max="16384" width="9.08984375" style="2"/>
  </cols>
  <sheetData>
    <row r="1" spans="1:4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20" x14ac:dyDescent="0.4">
      <c r="A4" s="1"/>
      <c r="B4" s="1"/>
      <c r="C4" s="1"/>
      <c r="D4" s="5" t="s">
        <v>27</v>
      </c>
      <c r="E4" s="1"/>
      <c r="F4" s="1"/>
      <c r="G4" s="98"/>
      <c r="H4" s="98"/>
      <c r="I4" s="98"/>
      <c r="J4" s="98"/>
      <c r="K4" s="98"/>
      <c r="L4" s="9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20" x14ac:dyDescent="0.4">
      <c r="A5" s="1"/>
      <c r="B5" s="1"/>
      <c r="C5" s="3"/>
      <c r="D5" s="5" t="s">
        <v>28</v>
      </c>
      <c r="E5" s="1"/>
      <c r="F5" s="1"/>
      <c r="G5" s="98"/>
      <c r="H5" s="98"/>
      <c r="I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9" customHeight="1" thickBot="1" x14ac:dyDescent="0.45">
      <c r="A6" s="1"/>
      <c r="B6" s="1"/>
      <c r="C6" s="3"/>
      <c r="D6" s="5" t="s">
        <v>29</v>
      </c>
      <c r="E6" s="1"/>
      <c r="F6" s="1"/>
      <c r="G6" s="100"/>
      <c r="H6" s="101"/>
      <c r="I6" s="101"/>
      <c r="J6" s="101"/>
      <c r="K6" s="101"/>
      <c r="L6" s="10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4.5" hidden="1" thickBot="1" x14ac:dyDescent="0.35">
      <c r="A7" s="4"/>
      <c r="B7" s="4"/>
      <c r="C7" s="4"/>
      <c r="D7" s="45"/>
      <c r="E7" s="4"/>
      <c r="F7" s="4"/>
      <c r="G7" s="99"/>
      <c r="H7" s="99"/>
      <c r="I7" s="99"/>
      <c r="J7" s="99"/>
      <c r="K7" s="99"/>
      <c r="L7" s="9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1"/>
    </row>
    <row r="8" spans="1:42" ht="30" customHeight="1" x14ac:dyDescent="0.3">
      <c r="A8" s="104" t="s">
        <v>145</v>
      </c>
      <c r="B8" s="104"/>
      <c r="C8" s="104"/>
      <c r="D8" s="104"/>
      <c r="E8" s="104"/>
      <c r="F8" s="104"/>
      <c r="G8" s="105"/>
      <c r="H8" s="105"/>
      <c r="I8" s="105"/>
      <c r="J8" s="105"/>
      <c r="K8" s="10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7.5" customHeight="1" x14ac:dyDescent="0.3">
      <c r="A9" s="5"/>
      <c r="B9" s="5"/>
      <c r="C9" s="6"/>
      <c r="D9" s="6"/>
      <c r="E9" s="6"/>
      <c r="F9" s="6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.5" hidden="1" customHeight="1" x14ac:dyDescent="0.3">
      <c r="A10" s="5"/>
      <c r="B10" s="5"/>
      <c r="C10" s="6"/>
      <c r="D10" s="6"/>
      <c r="E10" s="6"/>
      <c r="F10" s="6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5" customHeight="1" x14ac:dyDescent="0.3">
      <c r="A11" s="5" t="s">
        <v>146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5.75" customHeight="1" x14ac:dyDescent="0.3">
      <c r="A12" s="1"/>
      <c r="B12" s="1"/>
      <c r="C12" s="27"/>
      <c r="D12" s="25"/>
      <c r="E12" s="103"/>
      <c r="F12" s="103"/>
      <c r="G12" s="103"/>
      <c r="H12" s="103"/>
      <c r="I12" s="103"/>
      <c r="J12" s="103"/>
      <c r="K12" s="103"/>
      <c r="L12" s="103"/>
      <c r="M12" s="103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8.5" customHeight="1" thickBot="1" x14ac:dyDescent="0.35">
      <c r="A13" s="94"/>
      <c r="B13" s="57"/>
      <c r="C13" s="1"/>
      <c r="D13" s="8"/>
      <c r="E13" s="10"/>
      <c r="F13" s="11"/>
      <c r="G13" s="11"/>
      <c r="H13" s="11"/>
      <c r="I13" s="9"/>
      <c r="J13" s="9"/>
      <c r="K13" s="1"/>
      <c r="L13" s="1"/>
      <c r="M13" s="4"/>
      <c r="N13" s="1"/>
      <c r="O13" s="1"/>
      <c r="P13" s="11"/>
      <c r="Q13" s="107" t="s">
        <v>141</v>
      </c>
      <c r="R13" s="107"/>
      <c r="S13" s="107"/>
      <c r="T13" s="107"/>
      <c r="U13" s="102" t="s">
        <v>34</v>
      </c>
      <c r="V13" s="102"/>
      <c r="W13" s="102"/>
      <c r="X13" s="102"/>
      <c r="Y13" s="108" t="s">
        <v>142</v>
      </c>
      <c r="Z13" s="108"/>
      <c r="AA13" s="108"/>
      <c r="AB13" s="108"/>
      <c r="AC13" s="109" t="s">
        <v>143</v>
      </c>
      <c r="AD13" s="109"/>
      <c r="AE13" s="109"/>
      <c r="AF13" s="109"/>
      <c r="AG13" s="106" t="s">
        <v>144</v>
      </c>
      <c r="AH13" s="106"/>
      <c r="AI13" s="106"/>
      <c r="AJ13" s="106"/>
      <c r="AK13" s="110" t="s">
        <v>35</v>
      </c>
      <c r="AL13" s="110"/>
      <c r="AM13" s="110"/>
      <c r="AN13" s="110"/>
      <c r="AO13" s="11"/>
    </row>
    <row r="14" spans="1:42" s="24" customFormat="1" ht="69" customHeight="1" thickBot="1" x14ac:dyDescent="0.35">
      <c r="A14" s="68" t="s">
        <v>0</v>
      </c>
      <c r="B14" s="68" t="s">
        <v>140</v>
      </c>
      <c r="C14" s="96" t="s">
        <v>1</v>
      </c>
      <c r="D14" s="96" t="s">
        <v>2</v>
      </c>
      <c r="E14" s="68"/>
      <c r="F14" s="96" t="s">
        <v>3</v>
      </c>
      <c r="G14" s="96" t="s">
        <v>40</v>
      </c>
      <c r="H14" s="97" t="s">
        <v>4</v>
      </c>
      <c r="I14" s="96" t="s">
        <v>25</v>
      </c>
      <c r="J14" s="96"/>
      <c r="K14" s="96" t="s">
        <v>26</v>
      </c>
      <c r="L14" s="12" t="s">
        <v>32</v>
      </c>
      <c r="M14" s="13" t="s">
        <v>33</v>
      </c>
      <c r="N14" s="14"/>
      <c r="O14" s="12" t="s">
        <v>31</v>
      </c>
      <c r="P14" s="49"/>
      <c r="Q14" s="15" t="s">
        <v>5</v>
      </c>
      <c r="R14" s="16" t="s">
        <v>6</v>
      </c>
      <c r="S14" s="16" t="s">
        <v>7</v>
      </c>
      <c r="T14" s="16" t="s">
        <v>8</v>
      </c>
      <c r="U14" s="52" t="s">
        <v>9</v>
      </c>
      <c r="V14" s="46" t="s">
        <v>10</v>
      </c>
      <c r="W14" s="46" t="s">
        <v>11</v>
      </c>
      <c r="X14" s="46" t="s">
        <v>12</v>
      </c>
      <c r="Y14" s="53" t="s">
        <v>13</v>
      </c>
      <c r="Z14" s="17" t="s">
        <v>14</v>
      </c>
      <c r="AA14" s="17" t="s">
        <v>15</v>
      </c>
      <c r="AB14" s="17" t="s">
        <v>16</v>
      </c>
      <c r="AC14" s="18" t="s">
        <v>17</v>
      </c>
      <c r="AD14" s="19" t="s">
        <v>18</v>
      </c>
      <c r="AE14" s="19" t="s">
        <v>19</v>
      </c>
      <c r="AF14" s="19" t="s">
        <v>20</v>
      </c>
      <c r="AG14" s="20" t="s">
        <v>21</v>
      </c>
      <c r="AH14" s="21" t="s">
        <v>22</v>
      </c>
      <c r="AI14" s="21" t="s">
        <v>23</v>
      </c>
      <c r="AJ14" s="21" t="s">
        <v>24</v>
      </c>
      <c r="AK14" s="22" t="s">
        <v>30</v>
      </c>
      <c r="AL14" s="23" t="s">
        <v>36</v>
      </c>
      <c r="AM14" s="23" t="s">
        <v>37</v>
      </c>
      <c r="AN14" s="23" t="s">
        <v>38</v>
      </c>
      <c r="AO14" s="28" t="s">
        <v>39</v>
      </c>
    </row>
    <row r="15" spans="1:42" s="44" customFormat="1" ht="19" customHeight="1" x14ac:dyDescent="0.35">
      <c r="A15" s="95" t="s">
        <v>41</v>
      </c>
      <c r="B15" s="91" t="s">
        <v>47</v>
      </c>
      <c r="C15" s="111">
        <v>15.55</v>
      </c>
      <c r="D15" s="111">
        <f>C15/1.15</f>
        <v>13.521739130434785</v>
      </c>
      <c r="E15" s="120"/>
      <c r="F15" s="112">
        <f>D15*85%</f>
        <v>11.493478260869567</v>
      </c>
      <c r="G15" s="121">
        <f>T15+X15+AB15+AF15+AJ15+AN15</f>
        <v>1.136573172805933</v>
      </c>
      <c r="H15" s="113">
        <f>D15*15%</f>
        <v>2.0282608695652176</v>
      </c>
      <c r="I15" s="112">
        <f>(F15*G15)+H15</f>
        <v>15.091439923097758</v>
      </c>
      <c r="J15" s="122"/>
      <c r="K15" s="123">
        <f>I15*1.15</f>
        <v>17.35515591156242</v>
      </c>
      <c r="L15" s="50">
        <f>K15-C15</f>
        <v>1.8051559115624194</v>
      </c>
      <c r="M15" s="51">
        <f>L15/C15</f>
        <v>0.11608719688504304</v>
      </c>
      <c r="N15" s="54"/>
      <c r="O15" s="56">
        <v>18.2</v>
      </c>
      <c r="P15" s="29"/>
      <c r="Q15" s="30">
        <v>0.85</v>
      </c>
      <c r="R15" s="55">
        <v>16.010000000000002</v>
      </c>
      <c r="S15" s="55">
        <v>18.36</v>
      </c>
      <c r="T15" s="31">
        <f t="shared" ref="T15:T78" si="0">Q15*(S15/R15)</f>
        <v>0.97476577139287934</v>
      </c>
      <c r="U15" s="47">
        <v>0</v>
      </c>
      <c r="V15" s="58">
        <v>96.2</v>
      </c>
      <c r="W15" s="58">
        <v>101.7</v>
      </c>
      <c r="X15" s="48">
        <f>U15*(W15/V15)</f>
        <v>0</v>
      </c>
      <c r="Y15" s="32">
        <v>0.06</v>
      </c>
      <c r="Z15" s="33">
        <v>106.8</v>
      </c>
      <c r="AA15" s="33">
        <v>114.8</v>
      </c>
      <c r="AB15" s="34">
        <f>Y15*(AA15/Z15)</f>
        <v>6.4494382022471902E-2</v>
      </c>
      <c r="AC15" s="35">
        <v>0.09</v>
      </c>
      <c r="AD15" s="36">
        <v>108.3</v>
      </c>
      <c r="AE15" s="36">
        <v>117.1</v>
      </c>
      <c r="AF15" s="37">
        <f>AC15*(AE15/AD15)</f>
        <v>9.7313019390581706E-2</v>
      </c>
      <c r="AG15" s="38">
        <v>0</v>
      </c>
      <c r="AH15" s="64">
        <v>108.3</v>
      </c>
      <c r="AI15" s="64">
        <v>124.9</v>
      </c>
      <c r="AJ15" s="39">
        <f>AG15*(AI15/AH15)</f>
        <v>0</v>
      </c>
      <c r="AK15" s="40">
        <v>0</v>
      </c>
      <c r="AL15" s="41">
        <v>158.5</v>
      </c>
      <c r="AM15" s="41">
        <v>181</v>
      </c>
      <c r="AN15" s="42">
        <f>AK15*(AM15/AL15)</f>
        <v>0</v>
      </c>
      <c r="AO15" s="43">
        <f>Q15+U15+Y15+AC15+AG15+AK15</f>
        <v>0.99999999999999989</v>
      </c>
    </row>
    <row r="16" spans="1:42" s="44" customFormat="1" ht="16.5" customHeight="1" x14ac:dyDescent="0.35">
      <c r="A16" s="59" t="s">
        <v>42</v>
      </c>
      <c r="B16" s="65" t="s">
        <v>47</v>
      </c>
      <c r="C16" s="111">
        <v>0.25</v>
      </c>
      <c r="D16" s="111">
        <f t="shared" ref="D16" si="1">C16/1.15</f>
        <v>0.21739130434782611</v>
      </c>
      <c r="E16" s="120"/>
      <c r="F16" s="112">
        <f t="shared" ref="F16" si="2">D16*85%</f>
        <v>0.18478260869565219</v>
      </c>
      <c r="G16" s="121">
        <f t="shared" ref="G16" si="3">T16+X16+AB16+AF16+AJ16+AN16</f>
        <v>1.136573172805933</v>
      </c>
      <c r="H16" s="113">
        <f t="shared" ref="H16" si="4">D16*15%</f>
        <v>3.2608695652173912E-2</v>
      </c>
      <c r="I16" s="112">
        <f t="shared" ref="I16" si="5">(F16*G16)+H16</f>
        <v>0.2426276514967485</v>
      </c>
      <c r="J16" s="122"/>
      <c r="K16" s="123">
        <f t="shared" ref="K16" si="6">I16*1.15</f>
        <v>0.27902179922126075</v>
      </c>
      <c r="L16" s="50">
        <f t="shared" ref="L16" si="7">K16-C16</f>
        <v>2.9021799221260747E-2</v>
      </c>
      <c r="M16" s="51">
        <f t="shared" ref="M16" si="8">L16/C16</f>
        <v>0.11608719688504299</v>
      </c>
      <c r="N16" s="54"/>
      <c r="O16" s="56">
        <v>0.28999999999999998</v>
      </c>
      <c r="P16" s="29"/>
      <c r="Q16" s="30">
        <v>0.85</v>
      </c>
      <c r="R16" s="55">
        <v>16.010000000000002</v>
      </c>
      <c r="S16" s="55">
        <v>18.36</v>
      </c>
      <c r="T16" s="31">
        <f t="shared" si="0"/>
        <v>0.97476577139287934</v>
      </c>
      <c r="U16" s="47">
        <v>0</v>
      </c>
      <c r="V16" s="58">
        <v>96.2</v>
      </c>
      <c r="W16" s="58">
        <v>101.7</v>
      </c>
      <c r="X16" s="48">
        <f t="shared" ref="X16" si="9">U16*(W16/V16)</f>
        <v>0</v>
      </c>
      <c r="Y16" s="32">
        <v>0.06</v>
      </c>
      <c r="Z16" s="33">
        <v>106.8</v>
      </c>
      <c r="AA16" s="33">
        <v>114.8</v>
      </c>
      <c r="AB16" s="34">
        <f t="shared" ref="AB16" si="10">Y16*(AA16/Z16)</f>
        <v>6.4494382022471902E-2</v>
      </c>
      <c r="AC16" s="35">
        <v>0.09</v>
      </c>
      <c r="AD16" s="36">
        <v>108.3</v>
      </c>
      <c r="AE16" s="36">
        <v>117.1</v>
      </c>
      <c r="AF16" s="37">
        <f t="shared" ref="AF16" si="11">AC16*(AE16/AD16)</f>
        <v>9.7313019390581706E-2</v>
      </c>
      <c r="AG16" s="38">
        <v>0</v>
      </c>
      <c r="AH16" s="64">
        <v>108.3</v>
      </c>
      <c r="AI16" s="64">
        <v>124.9</v>
      </c>
      <c r="AJ16" s="39">
        <f t="shared" ref="AJ16" si="12">AG16*(AI16/AH16)</f>
        <v>0</v>
      </c>
      <c r="AK16" s="40">
        <v>0</v>
      </c>
      <c r="AL16" s="41">
        <v>158.5</v>
      </c>
      <c r="AM16" s="41">
        <v>181</v>
      </c>
      <c r="AN16" s="42">
        <f t="shared" ref="AN16" si="13">AK16*(AM16/AL16)</f>
        <v>0</v>
      </c>
      <c r="AO16" s="43">
        <f t="shared" ref="AO16" si="14">Q16+U16+Y16+AC16+AG16+AK16</f>
        <v>0.99999999999999989</v>
      </c>
    </row>
    <row r="17" spans="1:41" s="44" customFormat="1" ht="16" customHeight="1" x14ac:dyDescent="0.35">
      <c r="A17" s="59" t="s">
        <v>43</v>
      </c>
      <c r="B17" s="65" t="s">
        <v>47</v>
      </c>
      <c r="C17" s="111">
        <v>0.74</v>
      </c>
      <c r="D17" s="111">
        <f t="shared" ref="D17:D80" si="15">C17/1.15</f>
        <v>0.64347826086956528</v>
      </c>
      <c r="E17" s="120"/>
      <c r="F17" s="112">
        <f t="shared" ref="F17:F80" si="16">D17*85%</f>
        <v>0.54695652173913045</v>
      </c>
      <c r="G17" s="121">
        <f t="shared" ref="G17:G80" si="17">T17+X17+AB17+AF17+AJ17+AN17</f>
        <v>1.136573172805933</v>
      </c>
      <c r="H17" s="113">
        <f t="shared" ref="H17:H80" si="18">D17*15%</f>
        <v>9.6521739130434783E-2</v>
      </c>
      <c r="I17" s="112">
        <f t="shared" ref="I17:I80" si="19">(F17*G17)+H17</f>
        <v>0.71817784843037558</v>
      </c>
      <c r="J17" s="122"/>
      <c r="K17" s="123">
        <f t="shared" ref="K17:K80" si="20">I17*1.15</f>
        <v>0.82590452569493189</v>
      </c>
      <c r="L17" s="50">
        <f t="shared" ref="L17:L80" si="21">K17-C17</f>
        <v>8.5904525694931899E-2</v>
      </c>
      <c r="M17" s="51">
        <f t="shared" ref="M17:M80" si="22">L17/C17</f>
        <v>0.11608719688504311</v>
      </c>
      <c r="N17" s="54"/>
      <c r="O17" s="56">
        <v>0.86</v>
      </c>
      <c r="P17" s="29"/>
      <c r="Q17" s="30">
        <v>0.85</v>
      </c>
      <c r="R17" s="55">
        <v>16.010000000000002</v>
      </c>
      <c r="S17" s="55">
        <v>18.36</v>
      </c>
      <c r="T17" s="31">
        <f t="shared" si="0"/>
        <v>0.97476577139287934</v>
      </c>
      <c r="U17" s="47">
        <v>0</v>
      </c>
      <c r="V17" s="58">
        <v>96.2</v>
      </c>
      <c r="W17" s="58">
        <v>101.7</v>
      </c>
      <c r="X17" s="48">
        <f t="shared" ref="X17:X80" si="23">U17*(W17/V17)</f>
        <v>0</v>
      </c>
      <c r="Y17" s="32">
        <v>0.06</v>
      </c>
      <c r="Z17" s="33">
        <v>106.8</v>
      </c>
      <c r="AA17" s="33">
        <v>114.8</v>
      </c>
      <c r="AB17" s="34">
        <f t="shared" ref="AB17:AB80" si="24">Y17*(AA17/Z17)</f>
        <v>6.4494382022471902E-2</v>
      </c>
      <c r="AC17" s="35">
        <v>0.09</v>
      </c>
      <c r="AD17" s="36">
        <v>108.3</v>
      </c>
      <c r="AE17" s="36">
        <v>117.1</v>
      </c>
      <c r="AF17" s="37">
        <f t="shared" ref="AF17:AF80" si="25">AC17*(AE17/AD17)</f>
        <v>9.7313019390581706E-2</v>
      </c>
      <c r="AG17" s="38">
        <v>0</v>
      </c>
      <c r="AH17" s="64">
        <v>108.3</v>
      </c>
      <c r="AI17" s="64">
        <v>124.9</v>
      </c>
      <c r="AJ17" s="39">
        <f t="shared" ref="AJ17:AJ80" si="26">AG17*(AI17/AH17)</f>
        <v>0</v>
      </c>
      <c r="AK17" s="40">
        <v>0</v>
      </c>
      <c r="AL17" s="41">
        <v>158.5</v>
      </c>
      <c r="AM17" s="41">
        <v>181</v>
      </c>
      <c r="AN17" s="42">
        <f t="shared" ref="AN17:AN80" si="27">AK17*(AM17/AL17)</f>
        <v>0</v>
      </c>
      <c r="AO17" s="43">
        <f t="shared" ref="AO17:AO80" si="28">Q17+U17+Y17+AC17+AG17+AK17</f>
        <v>0.99999999999999989</v>
      </c>
    </row>
    <row r="18" spans="1:41" s="44" customFormat="1" ht="19.5" customHeight="1" x14ac:dyDescent="0.35">
      <c r="A18" s="59" t="s">
        <v>44</v>
      </c>
      <c r="B18" s="65" t="s">
        <v>47</v>
      </c>
      <c r="C18" s="111">
        <v>4.37</v>
      </c>
      <c r="D18" s="111">
        <f t="shared" si="15"/>
        <v>3.8000000000000003</v>
      </c>
      <c r="E18" s="120"/>
      <c r="F18" s="112">
        <f t="shared" si="16"/>
        <v>3.23</v>
      </c>
      <c r="G18" s="121">
        <f t="shared" si="17"/>
        <v>1.136573172805933</v>
      </c>
      <c r="H18" s="113">
        <f t="shared" si="18"/>
        <v>0.57000000000000006</v>
      </c>
      <c r="I18" s="112">
        <f t="shared" si="19"/>
        <v>4.2411313481631634</v>
      </c>
      <c r="J18" s="122"/>
      <c r="K18" s="123">
        <f t="shared" si="20"/>
        <v>4.8773010503876373</v>
      </c>
      <c r="L18" s="50">
        <f t="shared" si="21"/>
        <v>0.50730105038763718</v>
      </c>
      <c r="M18" s="51">
        <f t="shared" si="22"/>
        <v>0.11608719688504283</v>
      </c>
      <c r="N18" s="54"/>
      <c r="O18" s="56">
        <v>5.1100000000000003</v>
      </c>
      <c r="P18" s="29"/>
      <c r="Q18" s="30">
        <v>0.85</v>
      </c>
      <c r="R18" s="55">
        <v>16.010000000000002</v>
      </c>
      <c r="S18" s="55">
        <v>18.36</v>
      </c>
      <c r="T18" s="31">
        <f t="shared" si="0"/>
        <v>0.97476577139287934</v>
      </c>
      <c r="U18" s="47">
        <v>0</v>
      </c>
      <c r="V18" s="58">
        <v>96.2</v>
      </c>
      <c r="W18" s="58">
        <v>101.7</v>
      </c>
      <c r="X18" s="48">
        <f t="shared" si="23"/>
        <v>0</v>
      </c>
      <c r="Y18" s="32">
        <v>0.06</v>
      </c>
      <c r="Z18" s="33">
        <v>106.8</v>
      </c>
      <c r="AA18" s="33">
        <v>114.8</v>
      </c>
      <c r="AB18" s="34">
        <f t="shared" si="24"/>
        <v>6.4494382022471902E-2</v>
      </c>
      <c r="AC18" s="35">
        <v>0.09</v>
      </c>
      <c r="AD18" s="36">
        <v>108.3</v>
      </c>
      <c r="AE18" s="36">
        <v>117.1</v>
      </c>
      <c r="AF18" s="37">
        <f t="shared" si="25"/>
        <v>9.7313019390581706E-2</v>
      </c>
      <c r="AG18" s="38">
        <v>0</v>
      </c>
      <c r="AH18" s="64">
        <v>108.3</v>
      </c>
      <c r="AI18" s="64">
        <v>124.9</v>
      </c>
      <c r="AJ18" s="39">
        <f t="shared" si="26"/>
        <v>0</v>
      </c>
      <c r="AK18" s="40">
        <v>0</v>
      </c>
      <c r="AL18" s="41">
        <v>158.5</v>
      </c>
      <c r="AM18" s="41">
        <v>181</v>
      </c>
      <c r="AN18" s="42">
        <f t="shared" si="27"/>
        <v>0</v>
      </c>
      <c r="AO18" s="43">
        <f t="shared" si="28"/>
        <v>0.99999999999999989</v>
      </c>
    </row>
    <row r="19" spans="1:41" s="44" customFormat="1" ht="14.5" customHeight="1" x14ac:dyDescent="0.35">
      <c r="A19" s="59" t="s">
        <v>45</v>
      </c>
      <c r="B19" s="65" t="s">
        <v>47</v>
      </c>
      <c r="C19" s="111">
        <v>4.37</v>
      </c>
      <c r="D19" s="111">
        <f t="shared" si="15"/>
        <v>3.8000000000000003</v>
      </c>
      <c r="E19" s="120"/>
      <c r="F19" s="112">
        <f t="shared" si="16"/>
        <v>3.23</v>
      </c>
      <c r="G19" s="121">
        <f t="shared" si="17"/>
        <v>1.136573172805933</v>
      </c>
      <c r="H19" s="113">
        <f t="shared" si="18"/>
        <v>0.57000000000000006</v>
      </c>
      <c r="I19" s="112">
        <f t="shared" si="19"/>
        <v>4.2411313481631634</v>
      </c>
      <c r="J19" s="122"/>
      <c r="K19" s="123">
        <f t="shared" si="20"/>
        <v>4.8773010503876373</v>
      </c>
      <c r="L19" s="50">
        <f t="shared" si="21"/>
        <v>0.50730105038763718</v>
      </c>
      <c r="M19" s="51">
        <f t="shared" si="22"/>
        <v>0.11608719688504283</v>
      </c>
      <c r="N19" s="54"/>
      <c r="O19" s="56">
        <v>0.53</v>
      </c>
      <c r="P19" s="29"/>
      <c r="Q19" s="30">
        <v>0.85</v>
      </c>
      <c r="R19" s="55">
        <v>16.010000000000002</v>
      </c>
      <c r="S19" s="55">
        <v>18.36</v>
      </c>
      <c r="T19" s="31">
        <f t="shared" si="0"/>
        <v>0.97476577139287934</v>
      </c>
      <c r="U19" s="47">
        <v>0</v>
      </c>
      <c r="V19" s="58">
        <v>96.2</v>
      </c>
      <c r="W19" s="58">
        <v>101.7</v>
      </c>
      <c r="X19" s="48">
        <f t="shared" si="23"/>
        <v>0</v>
      </c>
      <c r="Y19" s="32">
        <v>0.06</v>
      </c>
      <c r="Z19" s="33">
        <v>106.8</v>
      </c>
      <c r="AA19" s="33">
        <v>114.8</v>
      </c>
      <c r="AB19" s="34">
        <f t="shared" si="24"/>
        <v>6.4494382022471902E-2</v>
      </c>
      <c r="AC19" s="35">
        <v>0.09</v>
      </c>
      <c r="AD19" s="36">
        <v>108.3</v>
      </c>
      <c r="AE19" s="36">
        <v>117.1</v>
      </c>
      <c r="AF19" s="37">
        <f t="shared" si="25"/>
        <v>9.7313019390581706E-2</v>
      </c>
      <c r="AG19" s="38">
        <v>0</v>
      </c>
      <c r="AH19" s="64">
        <v>108.3</v>
      </c>
      <c r="AI19" s="64">
        <v>124.9</v>
      </c>
      <c r="AJ19" s="39">
        <f t="shared" si="26"/>
        <v>0</v>
      </c>
      <c r="AK19" s="40">
        <v>0</v>
      </c>
      <c r="AL19" s="41">
        <v>158.5</v>
      </c>
      <c r="AM19" s="41">
        <v>181</v>
      </c>
      <c r="AN19" s="42">
        <f t="shared" si="27"/>
        <v>0</v>
      </c>
      <c r="AO19" s="43">
        <f t="shared" si="28"/>
        <v>0.99999999999999989</v>
      </c>
    </row>
    <row r="20" spans="1:41" s="44" customFormat="1" ht="16.5" customHeight="1" x14ac:dyDescent="0.35">
      <c r="A20" s="59" t="s">
        <v>46</v>
      </c>
      <c r="B20" s="65" t="s">
        <v>47</v>
      </c>
      <c r="C20" s="111">
        <v>4.33</v>
      </c>
      <c r="D20" s="111">
        <f t="shared" si="15"/>
        <v>3.7652173913043483</v>
      </c>
      <c r="E20" s="120"/>
      <c r="F20" s="112">
        <f t="shared" si="16"/>
        <v>3.2004347826086961</v>
      </c>
      <c r="G20" s="121">
        <f t="shared" si="17"/>
        <v>1.136573172805933</v>
      </c>
      <c r="H20" s="113">
        <f t="shared" si="18"/>
        <v>0.56478260869565222</v>
      </c>
      <c r="I20" s="112">
        <f t="shared" si="19"/>
        <v>4.202310923923684</v>
      </c>
      <c r="J20" s="122"/>
      <c r="K20" s="123">
        <f t="shared" si="20"/>
        <v>4.8326575625122361</v>
      </c>
      <c r="L20" s="50">
        <f t="shared" si="21"/>
        <v>0.50265756251223603</v>
      </c>
      <c r="M20" s="51">
        <f t="shared" si="22"/>
        <v>0.11608719688504296</v>
      </c>
      <c r="N20" s="54"/>
      <c r="O20" s="56">
        <v>5.07</v>
      </c>
      <c r="P20" s="29"/>
      <c r="Q20" s="30">
        <v>0.85</v>
      </c>
      <c r="R20" s="55">
        <v>16.010000000000002</v>
      </c>
      <c r="S20" s="55">
        <v>18.36</v>
      </c>
      <c r="T20" s="31">
        <f t="shared" si="0"/>
        <v>0.97476577139287934</v>
      </c>
      <c r="U20" s="47">
        <v>0</v>
      </c>
      <c r="V20" s="58">
        <v>96.2</v>
      </c>
      <c r="W20" s="58">
        <v>101.7</v>
      </c>
      <c r="X20" s="48">
        <f t="shared" si="23"/>
        <v>0</v>
      </c>
      <c r="Y20" s="32">
        <v>0.06</v>
      </c>
      <c r="Z20" s="33">
        <v>106.8</v>
      </c>
      <c r="AA20" s="33">
        <v>114.8</v>
      </c>
      <c r="AB20" s="34">
        <f t="shared" si="24"/>
        <v>6.4494382022471902E-2</v>
      </c>
      <c r="AC20" s="35">
        <v>0.09</v>
      </c>
      <c r="AD20" s="36">
        <v>108.3</v>
      </c>
      <c r="AE20" s="36">
        <v>117.1</v>
      </c>
      <c r="AF20" s="37">
        <f t="shared" si="25"/>
        <v>9.7313019390581706E-2</v>
      </c>
      <c r="AG20" s="38">
        <v>0</v>
      </c>
      <c r="AH20" s="64">
        <v>108.3</v>
      </c>
      <c r="AI20" s="64">
        <v>124.9</v>
      </c>
      <c r="AJ20" s="39">
        <f t="shared" si="26"/>
        <v>0</v>
      </c>
      <c r="AK20" s="40">
        <v>0</v>
      </c>
      <c r="AL20" s="41">
        <v>158.5</v>
      </c>
      <c r="AM20" s="41">
        <v>181</v>
      </c>
      <c r="AN20" s="42">
        <f t="shared" si="27"/>
        <v>0</v>
      </c>
      <c r="AO20" s="43">
        <f t="shared" si="28"/>
        <v>0.99999999999999989</v>
      </c>
    </row>
    <row r="21" spans="1:41" x14ac:dyDescent="0.3">
      <c r="A21" s="65" t="s">
        <v>49</v>
      </c>
      <c r="B21" s="65" t="s">
        <v>48</v>
      </c>
      <c r="C21" s="111">
        <v>263.16000000000003</v>
      </c>
      <c r="D21" s="111">
        <f t="shared" si="15"/>
        <v>228.83478260869569</v>
      </c>
      <c r="F21" s="112">
        <f t="shared" si="16"/>
        <v>194.50956521739133</v>
      </c>
      <c r="G21" s="121">
        <f t="shared" si="17"/>
        <v>1.1199373242833854</v>
      </c>
      <c r="H21" s="113">
        <f t="shared" si="18"/>
        <v>34.325217391304349</v>
      </c>
      <c r="I21" s="112">
        <f t="shared" si="19"/>
        <v>252.16373940839424</v>
      </c>
      <c r="K21" s="123">
        <f t="shared" si="20"/>
        <v>289.98830031965338</v>
      </c>
      <c r="L21" s="50">
        <f t="shared" si="21"/>
        <v>26.828300319653351</v>
      </c>
      <c r="M21" s="51">
        <f t="shared" si="22"/>
        <v>0.1019467256408776</v>
      </c>
      <c r="Q21" s="30">
        <v>0.6</v>
      </c>
      <c r="R21" s="55">
        <v>16.010000000000002</v>
      </c>
      <c r="S21" s="55">
        <v>18.36</v>
      </c>
      <c r="T21" s="31">
        <f t="shared" si="0"/>
        <v>0.68806995627732659</v>
      </c>
      <c r="U21" s="47">
        <v>0</v>
      </c>
      <c r="V21" s="58">
        <v>96.2</v>
      </c>
      <c r="W21" s="58">
        <v>101.7</v>
      </c>
      <c r="X21" s="48">
        <f t="shared" si="23"/>
        <v>0</v>
      </c>
      <c r="Y21" s="32">
        <v>0.1</v>
      </c>
      <c r="Z21" s="33">
        <v>106.8</v>
      </c>
      <c r="AA21" s="33">
        <v>114.8</v>
      </c>
      <c r="AB21" s="34">
        <f t="shared" si="24"/>
        <v>0.10749063670411985</v>
      </c>
      <c r="AC21" s="35">
        <v>0.3</v>
      </c>
      <c r="AD21" s="36">
        <v>108.3</v>
      </c>
      <c r="AE21" s="36">
        <v>117.1</v>
      </c>
      <c r="AF21" s="37">
        <f t="shared" si="25"/>
        <v>0.324376731301939</v>
      </c>
      <c r="AG21" s="38">
        <v>0</v>
      </c>
      <c r="AH21" s="64">
        <v>108.3</v>
      </c>
      <c r="AI21" s="64">
        <v>124.9</v>
      </c>
      <c r="AJ21" s="39">
        <f t="shared" si="26"/>
        <v>0</v>
      </c>
      <c r="AK21" s="40">
        <v>0</v>
      </c>
      <c r="AL21" s="41">
        <v>158.5</v>
      </c>
      <c r="AM21" s="41">
        <v>181</v>
      </c>
      <c r="AN21" s="42">
        <f t="shared" si="27"/>
        <v>0</v>
      </c>
      <c r="AO21" s="43">
        <f t="shared" si="28"/>
        <v>1</v>
      </c>
    </row>
    <row r="22" spans="1:41" x14ac:dyDescent="0.3">
      <c r="A22" s="65" t="s">
        <v>50</v>
      </c>
      <c r="B22" s="65" t="s">
        <v>68</v>
      </c>
      <c r="C22" s="111">
        <v>3.68</v>
      </c>
      <c r="D22" s="111">
        <f t="shared" si="15"/>
        <v>3.2</v>
      </c>
      <c r="F22" s="112">
        <f t="shared" si="16"/>
        <v>2.72</v>
      </c>
      <c r="G22" s="121">
        <f t="shared" si="17"/>
        <v>1.136954137043849</v>
      </c>
      <c r="H22" s="113">
        <f t="shared" si="18"/>
        <v>0.48</v>
      </c>
      <c r="I22" s="112">
        <f t="shared" si="19"/>
        <v>3.5725152527592692</v>
      </c>
      <c r="K22" s="123">
        <f t="shared" si="20"/>
        <v>4.108392540673159</v>
      </c>
      <c r="L22" s="50">
        <f t="shared" si="21"/>
        <v>0.42839254067315879</v>
      </c>
      <c r="M22" s="51">
        <f t="shared" si="22"/>
        <v>0.11641101648727141</v>
      </c>
      <c r="Q22" s="30">
        <v>0.85</v>
      </c>
      <c r="R22" s="55">
        <v>16.010000000000002</v>
      </c>
      <c r="S22" s="55">
        <v>18.36</v>
      </c>
      <c r="T22" s="31">
        <f t="shared" si="0"/>
        <v>0.97476577139287934</v>
      </c>
      <c r="U22" s="47">
        <v>0</v>
      </c>
      <c r="V22" s="58">
        <v>96.2</v>
      </c>
      <c r="W22" s="58">
        <v>101.7</v>
      </c>
      <c r="X22" s="48">
        <f t="shared" si="23"/>
        <v>0</v>
      </c>
      <c r="Y22" s="32">
        <v>0</v>
      </c>
      <c r="Z22" s="33">
        <v>106.8</v>
      </c>
      <c r="AA22" s="33">
        <v>114.8</v>
      </c>
      <c r="AB22" s="34">
        <f t="shared" si="24"/>
        <v>0</v>
      </c>
      <c r="AC22" s="35">
        <v>0.15</v>
      </c>
      <c r="AD22" s="36">
        <v>108.3</v>
      </c>
      <c r="AE22" s="36">
        <v>117.1</v>
      </c>
      <c r="AF22" s="37">
        <f t="shared" si="25"/>
        <v>0.1621883656509695</v>
      </c>
      <c r="AG22" s="38">
        <v>0</v>
      </c>
      <c r="AH22" s="64">
        <v>108.3</v>
      </c>
      <c r="AI22" s="64">
        <v>124.9</v>
      </c>
      <c r="AJ22" s="39">
        <f t="shared" si="26"/>
        <v>0</v>
      </c>
      <c r="AK22" s="40">
        <v>0</v>
      </c>
      <c r="AL22" s="41">
        <v>158.5</v>
      </c>
      <c r="AM22" s="41">
        <v>181</v>
      </c>
      <c r="AN22" s="42">
        <f t="shared" si="27"/>
        <v>0</v>
      </c>
      <c r="AO22" s="43">
        <f t="shared" si="28"/>
        <v>1</v>
      </c>
    </row>
    <row r="23" spans="1:41" x14ac:dyDescent="0.3">
      <c r="A23" s="65" t="s">
        <v>51</v>
      </c>
      <c r="B23" s="65" t="s">
        <v>68</v>
      </c>
      <c r="C23" s="111">
        <v>3.68</v>
      </c>
      <c r="D23" s="111">
        <f t="shared" si="15"/>
        <v>3.2</v>
      </c>
      <c r="F23" s="112">
        <f t="shared" si="16"/>
        <v>2.72</v>
      </c>
      <c r="G23" s="121">
        <f t="shared" si="17"/>
        <v>1.136954137043849</v>
      </c>
      <c r="H23" s="113">
        <f t="shared" si="18"/>
        <v>0.48</v>
      </c>
      <c r="I23" s="112">
        <f t="shared" si="19"/>
        <v>3.5725152527592692</v>
      </c>
      <c r="K23" s="123">
        <f t="shared" si="20"/>
        <v>4.108392540673159</v>
      </c>
      <c r="L23" s="50">
        <f t="shared" si="21"/>
        <v>0.42839254067315879</v>
      </c>
      <c r="M23" s="51">
        <f t="shared" si="22"/>
        <v>0.11641101648727141</v>
      </c>
      <c r="Q23" s="30">
        <v>0.85</v>
      </c>
      <c r="R23" s="55">
        <v>16.010000000000002</v>
      </c>
      <c r="S23" s="55">
        <v>18.36</v>
      </c>
      <c r="T23" s="31">
        <f t="shared" si="0"/>
        <v>0.97476577139287934</v>
      </c>
      <c r="U23" s="47">
        <v>0</v>
      </c>
      <c r="V23" s="58">
        <v>96.2</v>
      </c>
      <c r="W23" s="58">
        <v>101.7</v>
      </c>
      <c r="X23" s="48">
        <f t="shared" si="23"/>
        <v>0</v>
      </c>
      <c r="Y23" s="32">
        <v>0</v>
      </c>
      <c r="Z23" s="33">
        <v>106.8</v>
      </c>
      <c r="AA23" s="33">
        <v>114.8</v>
      </c>
      <c r="AB23" s="34">
        <f t="shared" si="24"/>
        <v>0</v>
      </c>
      <c r="AC23" s="35">
        <v>0.15</v>
      </c>
      <c r="AD23" s="36">
        <v>108.3</v>
      </c>
      <c r="AE23" s="36">
        <v>117.1</v>
      </c>
      <c r="AF23" s="37">
        <f t="shared" si="25"/>
        <v>0.1621883656509695</v>
      </c>
      <c r="AG23" s="38">
        <v>0</v>
      </c>
      <c r="AH23" s="64">
        <v>108.3</v>
      </c>
      <c r="AI23" s="64">
        <v>124.9</v>
      </c>
      <c r="AJ23" s="39">
        <f t="shared" si="26"/>
        <v>0</v>
      </c>
      <c r="AK23" s="40">
        <v>0</v>
      </c>
      <c r="AL23" s="41">
        <v>158.5</v>
      </c>
      <c r="AM23" s="41">
        <v>181</v>
      </c>
      <c r="AN23" s="42">
        <f t="shared" si="27"/>
        <v>0</v>
      </c>
      <c r="AO23" s="43">
        <f t="shared" si="28"/>
        <v>1</v>
      </c>
    </row>
    <row r="24" spans="1:41" x14ac:dyDescent="0.3">
      <c r="A24" s="65" t="s">
        <v>52</v>
      </c>
      <c r="B24" s="65" t="s">
        <v>68</v>
      </c>
      <c r="C24" s="111">
        <v>3.68</v>
      </c>
      <c r="D24" s="111">
        <f t="shared" si="15"/>
        <v>3.2</v>
      </c>
      <c r="F24" s="112">
        <f t="shared" si="16"/>
        <v>2.72</v>
      </c>
      <c r="G24" s="121">
        <f t="shared" si="17"/>
        <v>1.136954137043849</v>
      </c>
      <c r="H24" s="113">
        <f t="shared" si="18"/>
        <v>0.48</v>
      </c>
      <c r="I24" s="112">
        <f t="shared" si="19"/>
        <v>3.5725152527592692</v>
      </c>
      <c r="K24" s="123">
        <f t="shared" si="20"/>
        <v>4.108392540673159</v>
      </c>
      <c r="L24" s="50">
        <f t="shared" si="21"/>
        <v>0.42839254067315879</v>
      </c>
      <c r="M24" s="51">
        <f t="shared" si="22"/>
        <v>0.11641101648727141</v>
      </c>
      <c r="Q24" s="30">
        <v>0.85</v>
      </c>
      <c r="R24" s="55">
        <v>16.010000000000002</v>
      </c>
      <c r="S24" s="55">
        <v>18.36</v>
      </c>
      <c r="T24" s="31">
        <f t="shared" si="0"/>
        <v>0.97476577139287934</v>
      </c>
      <c r="U24" s="47">
        <v>0</v>
      </c>
      <c r="V24" s="58">
        <v>96.2</v>
      </c>
      <c r="W24" s="58">
        <v>101.7</v>
      </c>
      <c r="X24" s="48">
        <f t="shared" si="23"/>
        <v>0</v>
      </c>
      <c r="Y24" s="32">
        <v>0</v>
      </c>
      <c r="Z24" s="33">
        <v>106.8</v>
      </c>
      <c r="AA24" s="33">
        <v>114.8</v>
      </c>
      <c r="AB24" s="34">
        <f t="shared" si="24"/>
        <v>0</v>
      </c>
      <c r="AC24" s="35">
        <v>0.15</v>
      </c>
      <c r="AD24" s="36">
        <v>108.3</v>
      </c>
      <c r="AE24" s="36">
        <v>117.1</v>
      </c>
      <c r="AF24" s="37">
        <f t="shared" si="25"/>
        <v>0.1621883656509695</v>
      </c>
      <c r="AG24" s="38">
        <v>0</v>
      </c>
      <c r="AH24" s="64">
        <v>108.3</v>
      </c>
      <c r="AI24" s="64">
        <v>124.9</v>
      </c>
      <c r="AJ24" s="39">
        <f t="shared" si="26"/>
        <v>0</v>
      </c>
      <c r="AK24" s="40">
        <v>0</v>
      </c>
      <c r="AL24" s="41">
        <v>158.5</v>
      </c>
      <c r="AM24" s="41">
        <v>181</v>
      </c>
      <c r="AN24" s="42">
        <f t="shared" si="27"/>
        <v>0</v>
      </c>
      <c r="AO24" s="43">
        <f t="shared" si="28"/>
        <v>1</v>
      </c>
    </row>
    <row r="25" spans="1:41" x14ac:dyDescent="0.3">
      <c r="A25" s="65" t="s">
        <v>53</v>
      </c>
      <c r="B25" s="65" t="s">
        <v>68</v>
      </c>
      <c r="C25" s="111">
        <v>3.68</v>
      </c>
      <c r="D25" s="111">
        <f t="shared" si="15"/>
        <v>3.2</v>
      </c>
      <c r="F25" s="112">
        <f t="shared" si="16"/>
        <v>2.72</v>
      </c>
      <c r="G25" s="121">
        <f t="shared" si="17"/>
        <v>1.136954137043849</v>
      </c>
      <c r="H25" s="113">
        <f t="shared" si="18"/>
        <v>0.48</v>
      </c>
      <c r="I25" s="112">
        <f t="shared" si="19"/>
        <v>3.5725152527592692</v>
      </c>
      <c r="K25" s="123">
        <f t="shared" si="20"/>
        <v>4.108392540673159</v>
      </c>
      <c r="L25" s="50">
        <f t="shared" si="21"/>
        <v>0.42839254067315879</v>
      </c>
      <c r="M25" s="51">
        <f t="shared" si="22"/>
        <v>0.11641101648727141</v>
      </c>
      <c r="Q25" s="30">
        <v>0.85</v>
      </c>
      <c r="R25" s="55">
        <v>16.010000000000002</v>
      </c>
      <c r="S25" s="55">
        <v>18.36</v>
      </c>
      <c r="T25" s="31">
        <f t="shared" si="0"/>
        <v>0.97476577139287934</v>
      </c>
      <c r="U25" s="47">
        <v>0</v>
      </c>
      <c r="V25" s="58">
        <v>96.2</v>
      </c>
      <c r="W25" s="58">
        <v>101.7</v>
      </c>
      <c r="X25" s="48">
        <f t="shared" si="23"/>
        <v>0</v>
      </c>
      <c r="Y25" s="32">
        <v>0</v>
      </c>
      <c r="Z25" s="33">
        <v>106.8</v>
      </c>
      <c r="AA25" s="33">
        <v>114.8</v>
      </c>
      <c r="AB25" s="34">
        <f t="shared" si="24"/>
        <v>0</v>
      </c>
      <c r="AC25" s="35">
        <v>0.15</v>
      </c>
      <c r="AD25" s="36">
        <v>108.3</v>
      </c>
      <c r="AE25" s="36">
        <v>117.1</v>
      </c>
      <c r="AF25" s="37">
        <f t="shared" si="25"/>
        <v>0.1621883656509695</v>
      </c>
      <c r="AG25" s="38">
        <v>0</v>
      </c>
      <c r="AH25" s="64">
        <v>108.3</v>
      </c>
      <c r="AI25" s="64">
        <v>124.9</v>
      </c>
      <c r="AJ25" s="39">
        <f t="shared" si="26"/>
        <v>0</v>
      </c>
      <c r="AK25" s="40">
        <v>0</v>
      </c>
      <c r="AL25" s="41">
        <v>158.5</v>
      </c>
      <c r="AM25" s="41">
        <v>181</v>
      </c>
      <c r="AN25" s="42">
        <f t="shared" si="27"/>
        <v>0</v>
      </c>
      <c r="AO25" s="43">
        <f t="shared" si="28"/>
        <v>1</v>
      </c>
    </row>
    <row r="26" spans="1:41" x14ac:dyDescent="0.3">
      <c r="A26" s="65" t="s">
        <v>54</v>
      </c>
      <c r="B26" s="65" t="s">
        <v>68</v>
      </c>
      <c r="C26" s="111">
        <v>9.1999999999999993</v>
      </c>
      <c r="D26" s="111">
        <f t="shared" si="15"/>
        <v>8</v>
      </c>
      <c r="F26" s="112">
        <f t="shared" si="16"/>
        <v>6.8</v>
      </c>
      <c r="G26" s="121">
        <f t="shared" si="17"/>
        <v>1.136954137043849</v>
      </c>
      <c r="H26" s="113">
        <f t="shared" si="18"/>
        <v>1.2</v>
      </c>
      <c r="I26" s="112">
        <f t="shared" si="19"/>
        <v>8.9312881318981727</v>
      </c>
      <c r="K26" s="123">
        <f t="shared" si="20"/>
        <v>10.270981351682899</v>
      </c>
      <c r="L26" s="50">
        <f t="shared" si="21"/>
        <v>1.0709813516828994</v>
      </c>
      <c r="M26" s="51">
        <f t="shared" si="22"/>
        <v>0.11641101648727169</v>
      </c>
      <c r="Q26" s="30">
        <v>0.85</v>
      </c>
      <c r="R26" s="55">
        <v>16.010000000000002</v>
      </c>
      <c r="S26" s="55">
        <v>18.36</v>
      </c>
      <c r="T26" s="31">
        <f t="shared" si="0"/>
        <v>0.97476577139287934</v>
      </c>
      <c r="U26" s="47">
        <v>0</v>
      </c>
      <c r="V26" s="58">
        <v>96.2</v>
      </c>
      <c r="W26" s="58">
        <v>101.7</v>
      </c>
      <c r="X26" s="48">
        <f t="shared" si="23"/>
        <v>0</v>
      </c>
      <c r="Y26" s="32">
        <v>0</v>
      </c>
      <c r="Z26" s="33">
        <v>106.8</v>
      </c>
      <c r="AA26" s="33">
        <v>114.8</v>
      </c>
      <c r="AB26" s="34">
        <f t="shared" si="24"/>
        <v>0</v>
      </c>
      <c r="AC26" s="35">
        <v>0.15</v>
      </c>
      <c r="AD26" s="36">
        <v>108.3</v>
      </c>
      <c r="AE26" s="36">
        <v>117.1</v>
      </c>
      <c r="AF26" s="37">
        <f t="shared" si="25"/>
        <v>0.1621883656509695</v>
      </c>
      <c r="AG26" s="38">
        <v>0</v>
      </c>
      <c r="AH26" s="64">
        <v>108.3</v>
      </c>
      <c r="AI26" s="64">
        <v>124.9</v>
      </c>
      <c r="AJ26" s="39">
        <f t="shared" si="26"/>
        <v>0</v>
      </c>
      <c r="AK26" s="40">
        <v>0</v>
      </c>
      <c r="AL26" s="41">
        <v>158.5</v>
      </c>
      <c r="AM26" s="41">
        <v>181</v>
      </c>
      <c r="AN26" s="42">
        <f t="shared" si="27"/>
        <v>0</v>
      </c>
      <c r="AO26" s="43">
        <f t="shared" si="28"/>
        <v>1</v>
      </c>
    </row>
    <row r="27" spans="1:41" x14ac:dyDescent="0.3">
      <c r="A27" s="65" t="s">
        <v>55</v>
      </c>
      <c r="B27" s="65" t="s">
        <v>68</v>
      </c>
      <c r="C27" s="111">
        <v>9.1999999999999993</v>
      </c>
      <c r="D27" s="111">
        <f t="shared" si="15"/>
        <v>8</v>
      </c>
      <c r="F27" s="112">
        <f t="shared" si="16"/>
        <v>6.8</v>
      </c>
      <c r="G27" s="121">
        <f t="shared" si="17"/>
        <v>1.136954137043849</v>
      </c>
      <c r="H27" s="113">
        <f t="shared" si="18"/>
        <v>1.2</v>
      </c>
      <c r="I27" s="112">
        <f t="shared" si="19"/>
        <v>8.9312881318981727</v>
      </c>
      <c r="K27" s="123">
        <f t="shared" si="20"/>
        <v>10.270981351682899</v>
      </c>
      <c r="L27" s="50">
        <f t="shared" si="21"/>
        <v>1.0709813516828994</v>
      </c>
      <c r="M27" s="51">
        <f t="shared" si="22"/>
        <v>0.11641101648727169</v>
      </c>
      <c r="Q27" s="30">
        <v>0.85</v>
      </c>
      <c r="R27" s="55">
        <v>16.010000000000002</v>
      </c>
      <c r="S27" s="55">
        <v>18.36</v>
      </c>
      <c r="T27" s="31">
        <f t="shared" si="0"/>
        <v>0.97476577139287934</v>
      </c>
      <c r="U27" s="47">
        <v>0</v>
      </c>
      <c r="V27" s="58">
        <v>96.2</v>
      </c>
      <c r="W27" s="58">
        <v>101.7</v>
      </c>
      <c r="X27" s="48">
        <f t="shared" si="23"/>
        <v>0</v>
      </c>
      <c r="Y27" s="32">
        <v>0</v>
      </c>
      <c r="Z27" s="33">
        <v>106.8</v>
      </c>
      <c r="AA27" s="33">
        <v>114.8</v>
      </c>
      <c r="AB27" s="34">
        <f t="shared" si="24"/>
        <v>0</v>
      </c>
      <c r="AC27" s="35">
        <v>0.15</v>
      </c>
      <c r="AD27" s="36">
        <v>108.3</v>
      </c>
      <c r="AE27" s="36">
        <v>117.1</v>
      </c>
      <c r="AF27" s="37">
        <f t="shared" si="25"/>
        <v>0.1621883656509695</v>
      </c>
      <c r="AG27" s="38">
        <v>0</v>
      </c>
      <c r="AH27" s="64">
        <v>108.3</v>
      </c>
      <c r="AI27" s="64">
        <v>124.9</v>
      </c>
      <c r="AJ27" s="39">
        <f t="shared" si="26"/>
        <v>0</v>
      </c>
      <c r="AK27" s="40">
        <v>0</v>
      </c>
      <c r="AL27" s="41">
        <v>158.5</v>
      </c>
      <c r="AM27" s="41">
        <v>181</v>
      </c>
      <c r="AN27" s="42">
        <f t="shared" si="27"/>
        <v>0</v>
      </c>
      <c r="AO27" s="43">
        <f t="shared" si="28"/>
        <v>1</v>
      </c>
    </row>
    <row r="28" spans="1:41" x14ac:dyDescent="0.3">
      <c r="A28" s="65" t="s">
        <v>56</v>
      </c>
      <c r="B28" s="65" t="s">
        <v>68</v>
      </c>
      <c r="C28" s="111">
        <v>1.44</v>
      </c>
      <c r="D28" s="111">
        <f t="shared" si="15"/>
        <v>1.2521739130434784</v>
      </c>
      <c r="F28" s="112">
        <f t="shared" si="16"/>
        <v>1.0643478260869565</v>
      </c>
      <c r="G28" s="121">
        <f t="shared" si="17"/>
        <v>1.136954137043849</v>
      </c>
      <c r="H28" s="113">
        <f t="shared" si="18"/>
        <v>0.18782608695652175</v>
      </c>
      <c r="I28" s="112">
        <f t="shared" si="19"/>
        <v>1.3979407510797142</v>
      </c>
      <c r="K28" s="123">
        <f t="shared" si="20"/>
        <v>1.6076318637416711</v>
      </c>
      <c r="L28" s="50">
        <f t="shared" si="21"/>
        <v>0.16763186374167116</v>
      </c>
      <c r="M28" s="51">
        <f t="shared" si="22"/>
        <v>0.11641101648727165</v>
      </c>
      <c r="Q28" s="30">
        <v>0.85</v>
      </c>
      <c r="R28" s="55">
        <v>16.010000000000002</v>
      </c>
      <c r="S28" s="55">
        <v>18.36</v>
      </c>
      <c r="T28" s="31">
        <f t="shared" si="0"/>
        <v>0.97476577139287934</v>
      </c>
      <c r="U28" s="47">
        <v>0</v>
      </c>
      <c r="V28" s="58">
        <v>96.2</v>
      </c>
      <c r="W28" s="58">
        <v>101.7</v>
      </c>
      <c r="X28" s="48">
        <f t="shared" si="23"/>
        <v>0</v>
      </c>
      <c r="Y28" s="32">
        <v>0</v>
      </c>
      <c r="Z28" s="33">
        <v>106.8</v>
      </c>
      <c r="AA28" s="33">
        <v>114.8</v>
      </c>
      <c r="AB28" s="34">
        <f t="shared" si="24"/>
        <v>0</v>
      </c>
      <c r="AC28" s="35">
        <v>0.15</v>
      </c>
      <c r="AD28" s="36">
        <v>108.3</v>
      </c>
      <c r="AE28" s="36">
        <v>117.1</v>
      </c>
      <c r="AF28" s="37">
        <f t="shared" si="25"/>
        <v>0.1621883656509695</v>
      </c>
      <c r="AG28" s="38">
        <v>0</v>
      </c>
      <c r="AH28" s="64">
        <v>108.3</v>
      </c>
      <c r="AI28" s="64">
        <v>124.9</v>
      </c>
      <c r="AJ28" s="39">
        <f t="shared" si="26"/>
        <v>0</v>
      </c>
      <c r="AK28" s="40">
        <v>0</v>
      </c>
      <c r="AL28" s="41">
        <v>158.5</v>
      </c>
      <c r="AM28" s="41">
        <v>181</v>
      </c>
      <c r="AN28" s="42">
        <f t="shared" si="27"/>
        <v>0</v>
      </c>
      <c r="AO28" s="43">
        <f t="shared" si="28"/>
        <v>1</v>
      </c>
    </row>
    <row r="29" spans="1:41" x14ac:dyDescent="0.3">
      <c r="A29" s="65" t="s">
        <v>57</v>
      </c>
      <c r="B29" s="65" t="s">
        <v>68</v>
      </c>
      <c r="C29" s="111">
        <v>1.44</v>
      </c>
      <c r="D29" s="111">
        <f t="shared" si="15"/>
        <v>1.2521739130434784</v>
      </c>
      <c r="F29" s="112">
        <f t="shared" si="16"/>
        <v>1.0643478260869565</v>
      </c>
      <c r="G29" s="121">
        <f t="shared" si="17"/>
        <v>1.136954137043849</v>
      </c>
      <c r="H29" s="113">
        <f t="shared" si="18"/>
        <v>0.18782608695652175</v>
      </c>
      <c r="I29" s="112">
        <f t="shared" si="19"/>
        <v>1.3979407510797142</v>
      </c>
      <c r="K29" s="123">
        <f t="shared" si="20"/>
        <v>1.6076318637416711</v>
      </c>
      <c r="L29" s="50">
        <f t="shared" si="21"/>
        <v>0.16763186374167116</v>
      </c>
      <c r="M29" s="51">
        <f t="shared" si="22"/>
        <v>0.11641101648727165</v>
      </c>
      <c r="Q29" s="30">
        <v>0.85</v>
      </c>
      <c r="R29" s="55">
        <v>16.010000000000002</v>
      </c>
      <c r="S29" s="55">
        <v>18.36</v>
      </c>
      <c r="T29" s="31">
        <f t="shared" si="0"/>
        <v>0.97476577139287934</v>
      </c>
      <c r="U29" s="47">
        <v>0</v>
      </c>
      <c r="V29" s="58">
        <v>96.2</v>
      </c>
      <c r="W29" s="58">
        <v>101.7</v>
      </c>
      <c r="X29" s="48">
        <f t="shared" si="23"/>
        <v>0</v>
      </c>
      <c r="Y29" s="32">
        <v>0</v>
      </c>
      <c r="Z29" s="33">
        <v>106.8</v>
      </c>
      <c r="AA29" s="33">
        <v>114.8</v>
      </c>
      <c r="AB29" s="34">
        <f t="shared" si="24"/>
        <v>0</v>
      </c>
      <c r="AC29" s="35">
        <v>0.15</v>
      </c>
      <c r="AD29" s="36">
        <v>108.3</v>
      </c>
      <c r="AE29" s="36">
        <v>117.1</v>
      </c>
      <c r="AF29" s="37">
        <f t="shared" si="25"/>
        <v>0.1621883656509695</v>
      </c>
      <c r="AG29" s="38">
        <v>0</v>
      </c>
      <c r="AH29" s="64">
        <v>108.3</v>
      </c>
      <c r="AI29" s="64">
        <v>124.9</v>
      </c>
      <c r="AJ29" s="39">
        <f t="shared" si="26"/>
        <v>0</v>
      </c>
      <c r="AK29" s="40">
        <v>0</v>
      </c>
      <c r="AL29" s="41">
        <v>158.5</v>
      </c>
      <c r="AM29" s="41">
        <v>181</v>
      </c>
      <c r="AN29" s="42">
        <f t="shared" si="27"/>
        <v>0</v>
      </c>
      <c r="AO29" s="43">
        <f t="shared" si="28"/>
        <v>1</v>
      </c>
    </row>
    <row r="30" spans="1:41" x14ac:dyDescent="0.3">
      <c r="A30" s="65" t="s">
        <v>58</v>
      </c>
      <c r="B30" s="65" t="s">
        <v>68</v>
      </c>
      <c r="C30" s="111">
        <v>2.31</v>
      </c>
      <c r="D30" s="111">
        <f t="shared" si="15"/>
        <v>2.0086956521739134</v>
      </c>
      <c r="F30" s="112">
        <f t="shared" si="16"/>
        <v>1.7073913043478264</v>
      </c>
      <c r="G30" s="121">
        <f t="shared" si="17"/>
        <v>1.136954137043849</v>
      </c>
      <c r="H30" s="113">
        <f t="shared" si="18"/>
        <v>0.301304347826087</v>
      </c>
      <c r="I30" s="112">
        <f t="shared" si="19"/>
        <v>2.2425299548570417</v>
      </c>
      <c r="K30" s="123">
        <f t="shared" si="20"/>
        <v>2.5789094480855979</v>
      </c>
      <c r="L30" s="50">
        <f t="shared" si="21"/>
        <v>0.2689094480855978</v>
      </c>
      <c r="M30" s="51">
        <f t="shared" si="22"/>
        <v>0.11641101648727177</v>
      </c>
      <c r="Q30" s="30">
        <v>0.85</v>
      </c>
      <c r="R30" s="55">
        <v>16.010000000000002</v>
      </c>
      <c r="S30" s="55">
        <v>18.36</v>
      </c>
      <c r="T30" s="31">
        <f t="shared" si="0"/>
        <v>0.97476577139287934</v>
      </c>
      <c r="U30" s="47">
        <v>0</v>
      </c>
      <c r="V30" s="58">
        <v>96.2</v>
      </c>
      <c r="W30" s="58">
        <v>101.7</v>
      </c>
      <c r="X30" s="48">
        <f t="shared" si="23"/>
        <v>0</v>
      </c>
      <c r="Y30" s="32">
        <v>0</v>
      </c>
      <c r="Z30" s="33">
        <v>106.8</v>
      </c>
      <c r="AA30" s="33">
        <v>114.8</v>
      </c>
      <c r="AB30" s="34">
        <f t="shared" si="24"/>
        <v>0</v>
      </c>
      <c r="AC30" s="35">
        <v>0.15</v>
      </c>
      <c r="AD30" s="36">
        <v>108.3</v>
      </c>
      <c r="AE30" s="36">
        <v>117.1</v>
      </c>
      <c r="AF30" s="37">
        <f t="shared" si="25"/>
        <v>0.1621883656509695</v>
      </c>
      <c r="AG30" s="38">
        <v>0</v>
      </c>
      <c r="AH30" s="64">
        <v>108.3</v>
      </c>
      <c r="AI30" s="64">
        <v>124.9</v>
      </c>
      <c r="AJ30" s="39">
        <f t="shared" si="26"/>
        <v>0</v>
      </c>
      <c r="AK30" s="40">
        <v>0</v>
      </c>
      <c r="AL30" s="41">
        <v>158.5</v>
      </c>
      <c r="AM30" s="41">
        <v>181</v>
      </c>
      <c r="AN30" s="42">
        <f t="shared" si="27"/>
        <v>0</v>
      </c>
      <c r="AO30" s="43">
        <f t="shared" si="28"/>
        <v>1</v>
      </c>
    </row>
    <row r="31" spans="1:41" x14ac:dyDescent="0.3">
      <c r="A31" s="65" t="s">
        <v>59</v>
      </c>
      <c r="B31" s="65" t="s">
        <v>68</v>
      </c>
      <c r="C31" s="111">
        <v>2.31</v>
      </c>
      <c r="D31" s="111">
        <f t="shared" si="15"/>
        <v>2.0086956521739134</v>
      </c>
      <c r="F31" s="112">
        <f t="shared" si="16"/>
        <v>1.7073913043478264</v>
      </c>
      <c r="G31" s="121">
        <f t="shared" si="17"/>
        <v>1.136954137043849</v>
      </c>
      <c r="H31" s="113">
        <f t="shared" si="18"/>
        <v>0.301304347826087</v>
      </c>
      <c r="I31" s="112">
        <f t="shared" si="19"/>
        <v>2.2425299548570417</v>
      </c>
      <c r="K31" s="123">
        <f t="shared" si="20"/>
        <v>2.5789094480855979</v>
      </c>
      <c r="L31" s="50">
        <f t="shared" si="21"/>
        <v>0.2689094480855978</v>
      </c>
      <c r="M31" s="51">
        <f t="shared" si="22"/>
        <v>0.11641101648727177</v>
      </c>
      <c r="Q31" s="30">
        <v>0.85</v>
      </c>
      <c r="R31" s="55">
        <v>16.010000000000002</v>
      </c>
      <c r="S31" s="55">
        <v>18.36</v>
      </c>
      <c r="T31" s="31">
        <f t="shared" si="0"/>
        <v>0.97476577139287934</v>
      </c>
      <c r="U31" s="47">
        <v>0</v>
      </c>
      <c r="V31" s="58">
        <v>96.2</v>
      </c>
      <c r="W31" s="58">
        <v>101.7</v>
      </c>
      <c r="X31" s="48">
        <f t="shared" si="23"/>
        <v>0</v>
      </c>
      <c r="Y31" s="32">
        <v>0</v>
      </c>
      <c r="Z31" s="33">
        <v>106.8</v>
      </c>
      <c r="AA31" s="33">
        <v>114.8</v>
      </c>
      <c r="AB31" s="34">
        <f t="shared" si="24"/>
        <v>0</v>
      </c>
      <c r="AC31" s="35">
        <v>0.15</v>
      </c>
      <c r="AD31" s="36">
        <v>108.3</v>
      </c>
      <c r="AE31" s="36">
        <v>117.1</v>
      </c>
      <c r="AF31" s="37">
        <f t="shared" si="25"/>
        <v>0.1621883656509695</v>
      </c>
      <c r="AG31" s="38">
        <v>0</v>
      </c>
      <c r="AH31" s="64">
        <v>108.3</v>
      </c>
      <c r="AI31" s="64">
        <v>124.9</v>
      </c>
      <c r="AJ31" s="39">
        <f t="shared" si="26"/>
        <v>0</v>
      </c>
      <c r="AK31" s="40">
        <v>0</v>
      </c>
      <c r="AL31" s="41">
        <v>158.5</v>
      </c>
      <c r="AM31" s="41">
        <v>181</v>
      </c>
      <c r="AN31" s="42">
        <f t="shared" si="27"/>
        <v>0</v>
      </c>
      <c r="AO31" s="43">
        <f t="shared" si="28"/>
        <v>1</v>
      </c>
    </row>
    <row r="32" spans="1:41" x14ac:dyDescent="0.3">
      <c r="A32" s="65" t="s">
        <v>60</v>
      </c>
      <c r="B32" s="65" t="s">
        <v>68</v>
      </c>
      <c r="C32" s="111">
        <v>0.23</v>
      </c>
      <c r="D32" s="111">
        <f t="shared" si="15"/>
        <v>0.2</v>
      </c>
      <c r="F32" s="112">
        <f t="shared" si="16"/>
        <v>0.17</v>
      </c>
      <c r="G32" s="121">
        <f t="shared" si="17"/>
        <v>1.136954137043849</v>
      </c>
      <c r="H32" s="113">
        <f t="shared" si="18"/>
        <v>0.03</v>
      </c>
      <c r="I32" s="112">
        <f t="shared" si="19"/>
        <v>0.22328220329745432</v>
      </c>
      <c r="K32" s="123">
        <f t="shared" si="20"/>
        <v>0.25677453379207243</v>
      </c>
      <c r="L32" s="50">
        <f t="shared" si="21"/>
        <v>2.6774533792072425E-2</v>
      </c>
      <c r="M32" s="51">
        <f t="shared" si="22"/>
        <v>0.11641101648727141</v>
      </c>
      <c r="Q32" s="30">
        <v>0.85</v>
      </c>
      <c r="R32" s="55">
        <v>16.010000000000002</v>
      </c>
      <c r="S32" s="55">
        <v>18.36</v>
      </c>
      <c r="T32" s="31">
        <f t="shared" si="0"/>
        <v>0.97476577139287934</v>
      </c>
      <c r="U32" s="47">
        <v>0</v>
      </c>
      <c r="V32" s="58">
        <v>96.2</v>
      </c>
      <c r="W32" s="58">
        <v>101.7</v>
      </c>
      <c r="X32" s="48">
        <f t="shared" si="23"/>
        <v>0</v>
      </c>
      <c r="Y32" s="32">
        <v>0</v>
      </c>
      <c r="Z32" s="33">
        <v>106.8</v>
      </c>
      <c r="AA32" s="33">
        <v>114.8</v>
      </c>
      <c r="AB32" s="34">
        <f t="shared" si="24"/>
        <v>0</v>
      </c>
      <c r="AC32" s="35">
        <v>0.15</v>
      </c>
      <c r="AD32" s="36">
        <v>108.3</v>
      </c>
      <c r="AE32" s="36">
        <v>117.1</v>
      </c>
      <c r="AF32" s="37">
        <f t="shared" si="25"/>
        <v>0.1621883656509695</v>
      </c>
      <c r="AG32" s="38">
        <v>0</v>
      </c>
      <c r="AH32" s="64">
        <v>108.3</v>
      </c>
      <c r="AI32" s="64">
        <v>124.9</v>
      </c>
      <c r="AJ32" s="39">
        <f t="shared" si="26"/>
        <v>0</v>
      </c>
      <c r="AK32" s="40">
        <v>0</v>
      </c>
      <c r="AL32" s="41">
        <v>158.5</v>
      </c>
      <c r="AM32" s="41">
        <v>181</v>
      </c>
      <c r="AN32" s="42">
        <f t="shared" si="27"/>
        <v>0</v>
      </c>
      <c r="AO32" s="43">
        <f t="shared" si="28"/>
        <v>1</v>
      </c>
    </row>
    <row r="33" spans="1:41" x14ac:dyDescent="0.3">
      <c r="A33" s="65" t="s">
        <v>61</v>
      </c>
      <c r="B33" s="65" t="s">
        <v>68</v>
      </c>
      <c r="C33" s="111">
        <v>0.81</v>
      </c>
      <c r="D33" s="111">
        <f t="shared" si="15"/>
        <v>0.70434782608695667</v>
      </c>
      <c r="F33" s="112">
        <f t="shared" si="16"/>
        <v>0.59869565217391318</v>
      </c>
      <c r="G33" s="121">
        <f t="shared" si="17"/>
        <v>1.136954137043849</v>
      </c>
      <c r="H33" s="113">
        <f t="shared" si="18"/>
        <v>0.1056521739130435</v>
      </c>
      <c r="I33" s="112">
        <f t="shared" si="19"/>
        <v>0.78634167248233933</v>
      </c>
      <c r="K33" s="123">
        <f t="shared" si="20"/>
        <v>0.90429292335469014</v>
      </c>
      <c r="L33" s="50">
        <f t="shared" si="21"/>
        <v>9.4292923354690084E-2</v>
      </c>
      <c r="M33" s="51">
        <f t="shared" si="22"/>
        <v>0.1164110164872717</v>
      </c>
      <c r="Q33" s="30">
        <v>0.85</v>
      </c>
      <c r="R33" s="55">
        <v>16.010000000000002</v>
      </c>
      <c r="S33" s="55">
        <v>18.36</v>
      </c>
      <c r="T33" s="31">
        <f t="shared" si="0"/>
        <v>0.97476577139287934</v>
      </c>
      <c r="U33" s="47">
        <v>0</v>
      </c>
      <c r="V33" s="58">
        <v>96.2</v>
      </c>
      <c r="W33" s="58">
        <v>101.7</v>
      </c>
      <c r="X33" s="48">
        <f t="shared" si="23"/>
        <v>0</v>
      </c>
      <c r="Y33" s="32">
        <v>0</v>
      </c>
      <c r="Z33" s="33">
        <v>106.8</v>
      </c>
      <c r="AA33" s="33">
        <v>114.8</v>
      </c>
      <c r="AB33" s="34">
        <f t="shared" si="24"/>
        <v>0</v>
      </c>
      <c r="AC33" s="35">
        <v>0.15</v>
      </c>
      <c r="AD33" s="36">
        <v>108.3</v>
      </c>
      <c r="AE33" s="36">
        <v>117.1</v>
      </c>
      <c r="AF33" s="37">
        <f t="shared" si="25"/>
        <v>0.1621883656509695</v>
      </c>
      <c r="AG33" s="38">
        <v>0</v>
      </c>
      <c r="AH33" s="64">
        <v>108.3</v>
      </c>
      <c r="AI33" s="64">
        <v>124.9</v>
      </c>
      <c r="AJ33" s="39">
        <f t="shared" si="26"/>
        <v>0</v>
      </c>
      <c r="AK33" s="40">
        <v>0</v>
      </c>
      <c r="AL33" s="41">
        <v>158.5</v>
      </c>
      <c r="AM33" s="41">
        <v>181</v>
      </c>
      <c r="AN33" s="42">
        <f t="shared" si="27"/>
        <v>0</v>
      </c>
      <c r="AO33" s="43">
        <f t="shared" si="28"/>
        <v>1</v>
      </c>
    </row>
    <row r="34" spans="1:41" x14ac:dyDescent="0.3">
      <c r="A34" s="65" t="s">
        <v>62</v>
      </c>
      <c r="B34" s="65" t="s">
        <v>68</v>
      </c>
      <c r="C34" s="111">
        <v>1.0900000000000001</v>
      </c>
      <c r="D34" s="111">
        <f t="shared" si="15"/>
        <v>0.94782608695652193</v>
      </c>
      <c r="F34" s="112">
        <f t="shared" si="16"/>
        <v>0.80565217391304367</v>
      </c>
      <c r="G34" s="121">
        <f t="shared" si="17"/>
        <v>1.136954137043849</v>
      </c>
      <c r="H34" s="113">
        <f t="shared" si="18"/>
        <v>0.14217391304347829</v>
      </c>
      <c r="I34" s="112">
        <f t="shared" si="19"/>
        <v>1.0581634851922839</v>
      </c>
      <c r="K34" s="123">
        <f t="shared" si="20"/>
        <v>1.2168880079711264</v>
      </c>
      <c r="L34" s="50">
        <f t="shared" si="21"/>
        <v>0.12688800797112632</v>
      </c>
      <c r="M34" s="51">
        <f t="shared" si="22"/>
        <v>0.11641101648727184</v>
      </c>
      <c r="Q34" s="30">
        <v>0.85</v>
      </c>
      <c r="R34" s="55">
        <v>16.010000000000002</v>
      </c>
      <c r="S34" s="55">
        <v>18.36</v>
      </c>
      <c r="T34" s="31">
        <f t="shared" si="0"/>
        <v>0.97476577139287934</v>
      </c>
      <c r="U34" s="47">
        <v>0</v>
      </c>
      <c r="V34" s="58">
        <v>96.2</v>
      </c>
      <c r="W34" s="58">
        <v>101.7</v>
      </c>
      <c r="X34" s="48">
        <f t="shared" si="23"/>
        <v>0</v>
      </c>
      <c r="Y34" s="32">
        <v>0</v>
      </c>
      <c r="Z34" s="33">
        <v>106.8</v>
      </c>
      <c r="AA34" s="33">
        <v>114.8</v>
      </c>
      <c r="AB34" s="34">
        <f t="shared" si="24"/>
        <v>0</v>
      </c>
      <c r="AC34" s="35">
        <v>0.15</v>
      </c>
      <c r="AD34" s="36">
        <v>108.3</v>
      </c>
      <c r="AE34" s="36">
        <v>117.1</v>
      </c>
      <c r="AF34" s="37">
        <f t="shared" si="25"/>
        <v>0.1621883656509695</v>
      </c>
      <c r="AG34" s="38">
        <v>0</v>
      </c>
      <c r="AH34" s="64">
        <v>108.3</v>
      </c>
      <c r="AI34" s="64">
        <v>124.9</v>
      </c>
      <c r="AJ34" s="39">
        <f t="shared" si="26"/>
        <v>0</v>
      </c>
      <c r="AK34" s="40">
        <v>0</v>
      </c>
      <c r="AL34" s="41">
        <v>158.5</v>
      </c>
      <c r="AM34" s="41">
        <v>181</v>
      </c>
      <c r="AN34" s="42">
        <f t="shared" si="27"/>
        <v>0</v>
      </c>
      <c r="AO34" s="43">
        <f t="shared" si="28"/>
        <v>1</v>
      </c>
    </row>
    <row r="35" spans="1:41" x14ac:dyDescent="0.3">
      <c r="A35" s="65" t="s">
        <v>63</v>
      </c>
      <c r="B35" s="65" t="s">
        <v>68</v>
      </c>
      <c r="C35" s="111">
        <v>2.2999999999999998</v>
      </c>
      <c r="D35" s="111">
        <f t="shared" si="15"/>
        <v>2</v>
      </c>
      <c r="F35" s="112">
        <f t="shared" si="16"/>
        <v>1.7</v>
      </c>
      <c r="G35" s="121">
        <f t="shared" si="17"/>
        <v>1.136954137043849</v>
      </c>
      <c r="H35" s="113">
        <f t="shared" si="18"/>
        <v>0.3</v>
      </c>
      <c r="I35" s="112">
        <f t="shared" si="19"/>
        <v>2.2328220329745432</v>
      </c>
      <c r="K35" s="123">
        <f t="shared" si="20"/>
        <v>2.5677453379207247</v>
      </c>
      <c r="L35" s="50">
        <f t="shared" si="21"/>
        <v>0.26774533792072486</v>
      </c>
      <c r="M35" s="51">
        <f t="shared" si="22"/>
        <v>0.11641101648727169</v>
      </c>
      <c r="Q35" s="30">
        <v>0.85</v>
      </c>
      <c r="R35" s="55">
        <v>16.010000000000002</v>
      </c>
      <c r="S35" s="55">
        <v>18.36</v>
      </c>
      <c r="T35" s="31">
        <f t="shared" si="0"/>
        <v>0.97476577139287934</v>
      </c>
      <c r="U35" s="47">
        <v>0</v>
      </c>
      <c r="V35" s="58">
        <v>96.2</v>
      </c>
      <c r="W35" s="58">
        <v>101.7</v>
      </c>
      <c r="X35" s="48">
        <f t="shared" si="23"/>
        <v>0</v>
      </c>
      <c r="Y35" s="32">
        <v>0</v>
      </c>
      <c r="Z35" s="33">
        <v>106.8</v>
      </c>
      <c r="AA35" s="33">
        <v>114.8</v>
      </c>
      <c r="AB35" s="34">
        <f t="shared" si="24"/>
        <v>0</v>
      </c>
      <c r="AC35" s="35">
        <v>0.15</v>
      </c>
      <c r="AD35" s="36">
        <v>108.3</v>
      </c>
      <c r="AE35" s="36">
        <v>117.1</v>
      </c>
      <c r="AF35" s="37">
        <f t="shared" si="25"/>
        <v>0.1621883656509695</v>
      </c>
      <c r="AG35" s="38">
        <v>0</v>
      </c>
      <c r="AH35" s="64">
        <v>108.3</v>
      </c>
      <c r="AI35" s="64">
        <v>124.9</v>
      </c>
      <c r="AJ35" s="39">
        <f t="shared" si="26"/>
        <v>0</v>
      </c>
      <c r="AK35" s="40">
        <v>0</v>
      </c>
      <c r="AL35" s="41">
        <v>158.5</v>
      </c>
      <c r="AM35" s="41">
        <v>181</v>
      </c>
      <c r="AN35" s="42">
        <f t="shared" si="27"/>
        <v>0</v>
      </c>
      <c r="AO35" s="43">
        <f t="shared" si="28"/>
        <v>1</v>
      </c>
    </row>
    <row r="36" spans="1:41" x14ac:dyDescent="0.3">
      <c r="A36" s="65" t="s">
        <v>64</v>
      </c>
      <c r="B36" s="65" t="s">
        <v>68</v>
      </c>
      <c r="C36" s="111">
        <v>2.2999999999999998</v>
      </c>
      <c r="D36" s="111">
        <f t="shared" si="15"/>
        <v>2</v>
      </c>
      <c r="F36" s="112">
        <f t="shared" si="16"/>
        <v>1.7</v>
      </c>
      <c r="G36" s="121">
        <f t="shared" si="17"/>
        <v>1.136954137043849</v>
      </c>
      <c r="H36" s="113">
        <f t="shared" si="18"/>
        <v>0.3</v>
      </c>
      <c r="I36" s="112">
        <f t="shared" si="19"/>
        <v>2.2328220329745432</v>
      </c>
      <c r="K36" s="123">
        <f t="shared" si="20"/>
        <v>2.5677453379207247</v>
      </c>
      <c r="L36" s="50">
        <f t="shared" si="21"/>
        <v>0.26774533792072486</v>
      </c>
      <c r="M36" s="51">
        <f t="shared" si="22"/>
        <v>0.11641101648727169</v>
      </c>
      <c r="Q36" s="30">
        <v>0.85</v>
      </c>
      <c r="R36" s="55">
        <v>16.010000000000002</v>
      </c>
      <c r="S36" s="55">
        <v>18.36</v>
      </c>
      <c r="T36" s="31">
        <f t="shared" si="0"/>
        <v>0.97476577139287934</v>
      </c>
      <c r="U36" s="47">
        <v>0</v>
      </c>
      <c r="V36" s="58">
        <v>96.2</v>
      </c>
      <c r="W36" s="58">
        <v>101.7</v>
      </c>
      <c r="X36" s="48">
        <f t="shared" si="23"/>
        <v>0</v>
      </c>
      <c r="Y36" s="32">
        <v>0</v>
      </c>
      <c r="Z36" s="33">
        <v>106.8</v>
      </c>
      <c r="AA36" s="33">
        <v>114.8</v>
      </c>
      <c r="AB36" s="34">
        <f t="shared" si="24"/>
        <v>0</v>
      </c>
      <c r="AC36" s="35">
        <v>0.15</v>
      </c>
      <c r="AD36" s="36">
        <v>108.3</v>
      </c>
      <c r="AE36" s="36">
        <v>117.1</v>
      </c>
      <c r="AF36" s="37">
        <f t="shared" si="25"/>
        <v>0.1621883656509695</v>
      </c>
      <c r="AG36" s="38">
        <v>0</v>
      </c>
      <c r="AH36" s="64">
        <v>108.3</v>
      </c>
      <c r="AI36" s="64">
        <v>124.9</v>
      </c>
      <c r="AJ36" s="39">
        <f t="shared" si="26"/>
        <v>0</v>
      </c>
      <c r="AK36" s="40">
        <v>0</v>
      </c>
      <c r="AL36" s="41">
        <v>158.5</v>
      </c>
      <c r="AM36" s="41">
        <v>181</v>
      </c>
      <c r="AN36" s="42">
        <f t="shared" si="27"/>
        <v>0</v>
      </c>
      <c r="AO36" s="43">
        <f t="shared" si="28"/>
        <v>1</v>
      </c>
    </row>
    <row r="37" spans="1:41" x14ac:dyDescent="0.3">
      <c r="A37" s="65" t="s">
        <v>65</v>
      </c>
      <c r="B37" s="65" t="s">
        <v>68</v>
      </c>
      <c r="C37" s="111">
        <v>2.2999999999999998</v>
      </c>
      <c r="D37" s="111">
        <f t="shared" si="15"/>
        <v>2</v>
      </c>
      <c r="F37" s="112">
        <f t="shared" si="16"/>
        <v>1.7</v>
      </c>
      <c r="G37" s="121">
        <f t="shared" si="17"/>
        <v>1.136954137043849</v>
      </c>
      <c r="H37" s="113">
        <f t="shared" si="18"/>
        <v>0.3</v>
      </c>
      <c r="I37" s="112">
        <f t="shared" si="19"/>
        <v>2.2328220329745432</v>
      </c>
      <c r="K37" s="123">
        <f t="shared" si="20"/>
        <v>2.5677453379207247</v>
      </c>
      <c r="L37" s="50">
        <f t="shared" si="21"/>
        <v>0.26774533792072486</v>
      </c>
      <c r="M37" s="51">
        <f t="shared" si="22"/>
        <v>0.11641101648727169</v>
      </c>
      <c r="Q37" s="30">
        <v>0.85</v>
      </c>
      <c r="R37" s="55">
        <v>16.010000000000002</v>
      </c>
      <c r="S37" s="55">
        <v>18.36</v>
      </c>
      <c r="T37" s="31">
        <f t="shared" si="0"/>
        <v>0.97476577139287934</v>
      </c>
      <c r="U37" s="47">
        <v>0</v>
      </c>
      <c r="V37" s="58">
        <v>96.2</v>
      </c>
      <c r="W37" s="58">
        <v>101.7</v>
      </c>
      <c r="X37" s="48">
        <f t="shared" si="23"/>
        <v>0</v>
      </c>
      <c r="Y37" s="32">
        <v>0</v>
      </c>
      <c r="Z37" s="33">
        <v>106.8</v>
      </c>
      <c r="AA37" s="33">
        <v>114.8</v>
      </c>
      <c r="AB37" s="34">
        <f t="shared" si="24"/>
        <v>0</v>
      </c>
      <c r="AC37" s="35">
        <v>0.15</v>
      </c>
      <c r="AD37" s="36">
        <v>108.3</v>
      </c>
      <c r="AE37" s="36">
        <v>117.1</v>
      </c>
      <c r="AF37" s="37">
        <f t="shared" si="25"/>
        <v>0.1621883656509695</v>
      </c>
      <c r="AG37" s="38">
        <v>0</v>
      </c>
      <c r="AH37" s="64">
        <v>108.3</v>
      </c>
      <c r="AI37" s="64">
        <v>124.9</v>
      </c>
      <c r="AJ37" s="39">
        <f t="shared" si="26"/>
        <v>0</v>
      </c>
      <c r="AK37" s="40">
        <v>0</v>
      </c>
      <c r="AL37" s="41">
        <v>158.5</v>
      </c>
      <c r="AM37" s="41">
        <v>181</v>
      </c>
      <c r="AN37" s="42">
        <f t="shared" si="27"/>
        <v>0</v>
      </c>
      <c r="AO37" s="43">
        <f t="shared" si="28"/>
        <v>1</v>
      </c>
    </row>
    <row r="38" spans="1:41" x14ac:dyDescent="0.3">
      <c r="A38" s="65" t="s">
        <v>66</v>
      </c>
      <c r="B38" s="65" t="s">
        <v>68</v>
      </c>
      <c r="C38" s="111">
        <v>2.2999999999999998</v>
      </c>
      <c r="D38" s="111">
        <f t="shared" si="15"/>
        <v>2</v>
      </c>
      <c r="F38" s="112">
        <f t="shared" si="16"/>
        <v>1.7</v>
      </c>
      <c r="G38" s="121">
        <f t="shared" si="17"/>
        <v>1.136954137043849</v>
      </c>
      <c r="H38" s="113">
        <f t="shared" si="18"/>
        <v>0.3</v>
      </c>
      <c r="I38" s="112">
        <f t="shared" si="19"/>
        <v>2.2328220329745432</v>
      </c>
      <c r="K38" s="123">
        <f t="shared" si="20"/>
        <v>2.5677453379207247</v>
      </c>
      <c r="L38" s="50">
        <f t="shared" si="21"/>
        <v>0.26774533792072486</v>
      </c>
      <c r="M38" s="51">
        <f t="shared" si="22"/>
        <v>0.11641101648727169</v>
      </c>
      <c r="Q38" s="30">
        <v>0.85</v>
      </c>
      <c r="R38" s="55">
        <v>16.010000000000002</v>
      </c>
      <c r="S38" s="55">
        <v>18.36</v>
      </c>
      <c r="T38" s="31">
        <f t="shared" si="0"/>
        <v>0.97476577139287934</v>
      </c>
      <c r="U38" s="47">
        <v>0</v>
      </c>
      <c r="V38" s="58">
        <v>96.2</v>
      </c>
      <c r="W38" s="58">
        <v>101.7</v>
      </c>
      <c r="X38" s="48">
        <f t="shared" si="23"/>
        <v>0</v>
      </c>
      <c r="Y38" s="32">
        <v>0</v>
      </c>
      <c r="Z38" s="33">
        <v>106.8</v>
      </c>
      <c r="AA38" s="33">
        <v>114.8</v>
      </c>
      <c r="AB38" s="34">
        <f t="shared" si="24"/>
        <v>0</v>
      </c>
      <c r="AC38" s="35">
        <v>0.15</v>
      </c>
      <c r="AD38" s="36">
        <v>108.3</v>
      </c>
      <c r="AE38" s="36">
        <v>117.1</v>
      </c>
      <c r="AF38" s="37">
        <f t="shared" si="25"/>
        <v>0.1621883656509695</v>
      </c>
      <c r="AG38" s="38">
        <v>0</v>
      </c>
      <c r="AH38" s="64">
        <v>108.3</v>
      </c>
      <c r="AI38" s="64">
        <v>124.9</v>
      </c>
      <c r="AJ38" s="39">
        <f t="shared" si="26"/>
        <v>0</v>
      </c>
      <c r="AK38" s="40">
        <v>0</v>
      </c>
      <c r="AL38" s="41">
        <v>158.5</v>
      </c>
      <c r="AM38" s="41">
        <v>181</v>
      </c>
      <c r="AN38" s="42">
        <f t="shared" si="27"/>
        <v>0</v>
      </c>
      <c r="AO38" s="43">
        <f t="shared" si="28"/>
        <v>1</v>
      </c>
    </row>
    <row r="39" spans="1:41" x14ac:dyDescent="0.3">
      <c r="A39" s="65" t="s">
        <v>67</v>
      </c>
      <c r="B39" s="65" t="s">
        <v>68</v>
      </c>
      <c r="C39" s="111">
        <v>2.2999999999999998</v>
      </c>
      <c r="D39" s="111">
        <f t="shared" si="15"/>
        <v>2</v>
      </c>
      <c r="F39" s="112">
        <f t="shared" si="16"/>
        <v>1.7</v>
      </c>
      <c r="G39" s="121">
        <f t="shared" si="17"/>
        <v>1.136954137043849</v>
      </c>
      <c r="H39" s="113">
        <f t="shared" si="18"/>
        <v>0.3</v>
      </c>
      <c r="I39" s="112">
        <f t="shared" si="19"/>
        <v>2.2328220329745432</v>
      </c>
      <c r="K39" s="123">
        <f t="shared" si="20"/>
        <v>2.5677453379207247</v>
      </c>
      <c r="L39" s="50">
        <f t="shared" si="21"/>
        <v>0.26774533792072486</v>
      </c>
      <c r="M39" s="51">
        <f t="shared" si="22"/>
        <v>0.11641101648727169</v>
      </c>
      <c r="Q39" s="30">
        <v>0.85</v>
      </c>
      <c r="R39" s="55">
        <v>16.010000000000002</v>
      </c>
      <c r="S39" s="55">
        <v>18.36</v>
      </c>
      <c r="T39" s="31">
        <f t="shared" si="0"/>
        <v>0.97476577139287934</v>
      </c>
      <c r="U39" s="47">
        <v>0</v>
      </c>
      <c r="V39" s="58">
        <v>96.2</v>
      </c>
      <c r="W39" s="58">
        <v>101.7</v>
      </c>
      <c r="X39" s="48">
        <f t="shared" si="23"/>
        <v>0</v>
      </c>
      <c r="Y39" s="32">
        <v>0</v>
      </c>
      <c r="Z39" s="33">
        <v>106.8</v>
      </c>
      <c r="AA39" s="33">
        <v>114.8</v>
      </c>
      <c r="AB39" s="34">
        <f t="shared" si="24"/>
        <v>0</v>
      </c>
      <c r="AC39" s="35">
        <v>0.15</v>
      </c>
      <c r="AD39" s="36">
        <v>108.3</v>
      </c>
      <c r="AE39" s="36">
        <v>117.1</v>
      </c>
      <c r="AF39" s="37">
        <f t="shared" si="25"/>
        <v>0.1621883656509695</v>
      </c>
      <c r="AG39" s="38">
        <v>0</v>
      </c>
      <c r="AH39" s="64">
        <v>108.3</v>
      </c>
      <c r="AI39" s="64">
        <v>124.9</v>
      </c>
      <c r="AJ39" s="39">
        <f t="shared" si="26"/>
        <v>0</v>
      </c>
      <c r="AK39" s="40">
        <v>0</v>
      </c>
      <c r="AL39" s="41">
        <v>158.5</v>
      </c>
      <c r="AM39" s="41">
        <v>181</v>
      </c>
      <c r="AN39" s="42">
        <f t="shared" si="27"/>
        <v>0</v>
      </c>
      <c r="AO39" s="43">
        <f t="shared" si="28"/>
        <v>1</v>
      </c>
    </row>
    <row r="40" spans="1:41" x14ac:dyDescent="0.3">
      <c r="A40" s="65" t="s">
        <v>69</v>
      </c>
      <c r="B40" s="65" t="s">
        <v>73</v>
      </c>
      <c r="C40" s="111">
        <v>2.4</v>
      </c>
      <c r="D40" s="111">
        <f t="shared" si="15"/>
        <v>2.0869565217391304</v>
      </c>
      <c r="F40" s="112">
        <f t="shared" si="16"/>
        <v>1.7739130434782608</v>
      </c>
      <c r="G40" s="121">
        <f t="shared" si="17"/>
        <v>1.1219612531088019</v>
      </c>
      <c r="H40" s="113">
        <f t="shared" si="18"/>
        <v>0.31304347826086953</v>
      </c>
      <c r="I40" s="112">
        <f t="shared" si="19"/>
        <v>2.3033051794277877</v>
      </c>
      <c r="K40" s="123">
        <f t="shared" si="20"/>
        <v>2.6488009563419554</v>
      </c>
      <c r="L40" s="50">
        <f t="shared" si="21"/>
        <v>0.24880095634195554</v>
      </c>
      <c r="M40" s="51">
        <f t="shared" si="22"/>
        <v>0.10366706514248147</v>
      </c>
      <c r="Q40" s="30">
        <v>0.8</v>
      </c>
      <c r="R40" s="55">
        <v>16.010000000000002</v>
      </c>
      <c r="S40" s="55">
        <v>18.009699999999999</v>
      </c>
      <c r="T40" s="31">
        <f t="shared" si="0"/>
        <v>0.89992254840724528</v>
      </c>
      <c r="U40" s="47">
        <v>0</v>
      </c>
      <c r="V40" s="58">
        <v>96.2</v>
      </c>
      <c r="W40" s="58">
        <v>101.7</v>
      </c>
      <c r="X40" s="48">
        <f t="shared" si="23"/>
        <v>0</v>
      </c>
      <c r="Y40" s="32">
        <v>0.05</v>
      </c>
      <c r="Z40" s="33">
        <v>92</v>
      </c>
      <c r="AA40" s="33">
        <v>101.2</v>
      </c>
      <c r="AB40" s="34">
        <f t="shared" si="24"/>
        <v>5.5000000000000007E-2</v>
      </c>
      <c r="AC40" s="35">
        <v>0.1</v>
      </c>
      <c r="AD40" s="36">
        <v>98.7</v>
      </c>
      <c r="AE40" s="36">
        <v>101.2</v>
      </c>
      <c r="AF40" s="37">
        <f t="shared" si="25"/>
        <v>0.10253292806484296</v>
      </c>
      <c r="AG40" s="38">
        <v>0.05</v>
      </c>
      <c r="AH40" s="64">
        <v>77.900000000000006</v>
      </c>
      <c r="AI40" s="64">
        <v>100.5</v>
      </c>
      <c r="AJ40" s="39">
        <f t="shared" si="26"/>
        <v>6.4505776636713738E-2</v>
      </c>
      <c r="AK40" s="40">
        <v>0</v>
      </c>
      <c r="AL40" s="41">
        <v>158.5</v>
      </c>
      <c r="AM40" s="41">
        <v>181</v>
      </c>
      <c r="AN40" s="42">
        <f t="shared" si="27"/>
        <v>0</v>
      </c>
      <c r="AO40" s="43">
        <f t="shared" si="28"/>
        <v>1</v>
      </c>
    </row>
    <row r="41" spans="1:41" x14ac:dyDescent="0.3">
      <c r="A41" s="65" t="s">
        <v>70</v>
      </c>
      <c r="B41" s="65" t="s">
        <v>73</v>
      </c>
      <c r="C41" s="111">
        <v>2.4</v>
      </c>
      <c r="D41" s="111">
        <f t="shared" si="15"/>
        <v>2.0869565217391304</v>
      </c>
      <c r="F41" s="112">
        <f t="shared" si="16"/>
        <v>1.7739130434782608</v>
      </c>
      <c r="G41" s="121">
        <f t="shared" si="17"/>
        <v>1.1219612531088019</v>
      </c>
      <c r="H41" s="113">
        <f t="shared" si="18"/>
        <v>0.31304347826086953</v>
      </c>
      <c r="I41" s="112">
        <f t="shared" si="19"/>
        <v>2.3033051794277877</v>
      </c>
      <c r="K41" s="123">
        <f t="shared" si="20"/>
        <v>2.6488009563419554</v>
      </c>
      <c r="L41" s="50">
        <f t="shared" si="21"/>
        <v>0.24880095634195554</v>
      </c>
      <c r="M41" s="51">
        <f t="shared" si="22"/>
        <v>0.10366706514248147</v>
      </c>
      <c r="Q41" s="30">
        <v>0.8</v>
      </c>
      <c r="R41" s="55">
        <v>16.010000000000002</v>
      </c>
      <c r="S41" s="55">
        <v>18.009699999999999</v>
      </c>
      <c r="T41" s="31">
        <f t="shared" si="0"/>
        <v>0.89992254840724528</v>
      </c>
      <c r="U41" s="47">
        <v>0</v>
      </c>
      <c r="V41" s="58">
        <v>96.2</v>
      </c>
      <c r="W41" s="58">
        <v>101.7</v>
      </c>
      <c r="X41" s="48">
        <f t="shared" si="23"/>
        <v>0</v>
      </c>
      <c r="Y41" s="32">
        <v>0.05</v>
      </c>
      <c r="Z41" s="33">
        <v>92</v>
      </c>
      <c r="AA41" s="33">
        <v>101.2</v>
      </c>
      <c r="AB41" s="34">
        <f t="shared" si="24"/>
        <v>5.5000000000000007E-2</v>
      </c>
      <c r="AC41" s="35">
        <v>0.1</v>
      </c>
      <c r="AD41" s="36">
        <v>98.7</v>
      </c>
      <c r="AE41" s="36">
        <v>101.2</v>
      </c>
      <c r="AF41" s="37">
        <f t="shared" si="25"/>
        <v>0.10253292806484296</v>
      </c>
      <c r="AG41" s="38">
        <v>0.05</v>
      </c>
      <c r="AH41" s="64">
        <v>77.900000000000006</v>
      </c>
      <c r="AI41" s="64">
        <v>100.5</v>
      </c>
      <c r="AJ41" s="39">
        <f t="shared" si="26"/>
        <v>6.4505776636713738E-2</v>
      </c>
      <c r="AK41" s="40">
        <v>0</v>
      </c>
      <c r="AL41" s="41">
        <v>158.5</v>
      </c>
      <c r="AM41" s="41">
        <v>181</v>
      </c>
      <c r="AN41" s="42">
        <f t="shared" si="27"/>
        <v>0</v>
      </c>
      <c r="AO41" s="43">
        <f t="shared" si="28"/>
        <v>1</v>
      </c>
    </row>
    <row r="42" spans="1:41" x14ac:dyDescent="0.3">
      <c r="A42" s="65" t="s">
        <v>71</v>
      </c>
      <c r="B42" s="65" t="s">
        <v>73</v>
      </c>
      <c r="C42" s="111">
        <v>2.5</v>
      </c>
      <c r="D42" s="111">
        <f t="shared" si="15"/>
        <v>2.1739130434782612</v>
      </c>
      <c r="F42" s="112">
        <f t="shared" si="16"/>
        <v>1.847826086956522</v>
      </c>
      <c r="G42" s="121">
        <f t="shared" si="17"/>
        <v>1.1219612531088019</v>
      </c>
      <c r="H42" s="113">
        <f t="shared" si="18"/>
        <v>0.32608695652173919</v>
      </c>
      <c r="I42" s="112">
        <f t="shared" si="19"/>
        <v>2.3992762285706126</v>
      </c>
      <c r="K42" s="123">
        <f t="shared" si="20"/>
        <v>2.7591676628562043</v>
      </c>
      <c r="L42" s="50">
        <f t="shared" si="21"/>
        <v>0.25916766285620429</v>
      </c>
      <c r="M42" s="51">
        <f t="shared" si="22"/>
        <v>0.10366706514248172</v>
      </c>
      <c r="Q42" s="30">
        <v>0.8</v>
      </c>
      <c r="R42" s="55">
        <v>16.010000000000002</v>
      </c>
      <c r="S42" s="55">
        <v>18.009699999999999</v>
      </c>
      <c r="T42" s="31">
        <f t="shared" si="0"/>
        <v>0.89992254840724528</v>
      </c>
      <c r="U42" s="47">
        <v>0</v>
      </c>
      <c r="V42" s="58">
        <v>96.2</v>
      </c>
      <c r="W42" s="58">
        <v>101.7</v>
      </c>
      <c r="X42" s="48">
        <f t="shared" si="23"/>
        <v>0</v>
      </c>
      <c r="Y42" s="32">
        <v>0.05</v>
      </c>
      <c r="Z42" s="33">
        <v>92</v>
      </c>
      <c r="AA42" s="33">
        <v>101.2</v>
      </c>
      <c r="AB42" s="34">
        <f t="shared" si="24"/>
        <v>5.5000000000000007E-2</v>
      </c>
      <c r="AC42" s="35">
        <v>0.1</v>
      </c>
      <c r="AD42" s="36">
        <v>98.7</v>
      </c>
      <c r="AE42" s="36">
        <v>101.2</v>
      </c>
      <c r="AF42" s="37">
        <f t="shared" si="25"/>
        <v>0.10253292806484296</v>
      </c>
      <c r="AG42" s="38">
        <v>0.05</v>
      </c>
      <c r="AH42" s="64">
        <v>77.900000000000006</v>
      </c>
      <c r="AI42" s="64">
        <v>100.5</v>
      </c>
      <c r="AJ42" s="39">
        <f t="shared" si="26"/>
        <v>6.4505776636713738E-2</v>
      </c>
      <c r="AK42" s="40">
        <v>0</v>
      </c>
      <c r="AL42" s="41">
        <v>158.5</v>
      </c>
      <c r="AM42" s="41">
        <v>181</v>
      </c>
      <c r="AN42" s="42">
        <f t="shared" si="27"/>
        <v>0</v>
      </c>
      <c r="AO42" s="43">
        <f t="shared" si="28"/>
        <v>1</v>
      </c>
    </row>
    <row r="43" spans="1:41" x14ac:dyDescent="0.3">
      <c r="A43" s="65" t="s">
        <v>72</v>
      </c>
      <c r="B43" s="65" t="s">
        <v>73</v>
      </c>
      <c r="C43" s="111">
        <v>2.5</v>
      </c>
      <c r="D43" s="111">
        <f t="shared" si="15"/>
        <v>2.1739130434782612</v>
      </c>
      <c r="F43" s="112">
        <f t="shared" si="16"/>
        <v>1.847826086956522</v>
      </c>
      <c r="G43" s="121">
        <f t="shared" si="17"/>
        <v>1.1219612531088019</v>
      </c>
      <c r="H43" s="113">
        <f t="shared" si="18"/>
        <v>0.32608695652173919</v>
      </c>
      <c r="I43" s="112">
        <f t="shared" si="19"/>
        <v>2.3992762285706126</v>
      </c>
      <c r="K43" s="123">
        <f t="shared" si="20"/>
        <v>2.7591676628562043</v>
      </c>
      <c r="L43" s="50">
        <f t="shared" si="21"/>
        <v>0.25916766285620429</v>
      </c>
      <c r="M43" s="51">
        <f t="shared" si="22"/>
        <v>0.10366706514248172</v>
      </c>
      <c r="Q43" s="30">
        <v>0.8</v>
      </c>
      <c r="R43" s="55">
        <v>16.010000000000002</v>
      </c>
      <c r="S43" s="55">
        <v>18.009699999999999</v>
      </c>
      <c r="T43" s="31">
        <f t="shared" si="0"/>
        <v>0.89992254840724528</v>
      </c>
      <c r="U43" s="47">
        <v>0</v>
      </c>
      <c r="V43" s="58">
        <v>96.2</v>
      </c>
      <c r="W43" s="58">
        <v>101.7</v>
      </c>
      <c r="X43" s="48">
        <f t="shared" si="23"/>
        <v>0</v>
      </c>
      <c r="Y43" s="32">
        <v>0.05</v>
      </c>
      <c r="Z43" s="33">
        <v>92</v>
      </c>
      <c r="AA43" s="33">
        <v>101.2</v>
      </c>
      <c r="AB43" s="34">
        <f t="shared" si="24"/>
        <v>5.5000000000000007E-2</v>
      </c>
      <c r="AC43" s="35">
        <v>0.1</v>
      </c>
      <c r="AD43" s="36">
        <v>98.7</v>
      </c>
      <c r="AE43" s="36">
        <v>101.2</v>
      </c>
      <c r="AF43" s="37">
        <f t="shared" si="25"/>
        <v>0.10253292806484296</v>
      </c>
      <c r="AG43" s="38">
        <v>0.05</v>
      </c>
      <c r="AH43" s="64">
        <v>77.900000000000006</v>
      </c>
      <c r="AI43" s="64">
        <v>100.5</v>
      </c>
      <c r="AJ43" s="39">
        <f t="shared" si="26"/>
        <v>6.4505776636713738E-2</v>
      </c>
      <c r="AK43" s="40">
        <v>0</v>
      </c>
      <c r="AL43" s="41">
        <v>158.5</v>
      </c>
      <c r="AM43" s="41">
        <v>181</v>
      </c>
      <c r="AN43" s="42">
        <f t="shared" si="27"/>
        <v>0</v>
      </c>
      <c r="AO43" s="43">
        <f t="shared" si="28"/>
        <v>1</v>
      </c>
    </row>
    <row r="44" spans="1:41" x14ac:dyDescent="0.3">
      <c r="A44" s="65" t="s">
        <v>74</v>
      </c>
      <c r="B44" s="65" t="s">
        <v>107</v>
      </c>
      <c r="C44" s="111">
        <v>287.5</v>
      </c>
      <c r="D44" s="111">
        <f t="shared" si="15"/>
        <v>250.00000000000003</v>
      </c>
      <c r="F44" s="112">
        <f t="shared" si="16"/>
        <v>212.50000000000003</v>
      </c>
      <c r="G44" s="121">
        <f t="shared" si="17"/>
        <v>1.136954137043849</v>
      </c>
      <c r="H44" s="113">
        <f t="shared" si="18"/>
        <v>37.5</v>
      </c>
      <c r="I44" s="112">
        <f t="shared" si="19"/>
        <v>279.10275412181795</v>
      </c>
      <c r="K44" s="123">
        <f t="shared" si="20"/>
        <v>320.96816724009062</v>
      </c>
      <c r="L44" s="50">
        <f t="shared" si="21"/>
        <v>33.468167240090622</v>
      </c>
      <c r="M44" s="51">
        <f t="shared" si="22"/>
        <v>0.11641101648727173</v>
      </c>
      <c r="Q44" s="30">
        <v>0.85</v>
      </c>
      <c r="R44" s="55">
        <v>16.010000000000002</v>
      </c>
      <c r="S44" s="55">
        <v>18.36</v>
      </c>
      <c r="T44" s="31">
        <f t="shared" si="0"/>
        <v>0.97476577139287934</v>
      </c>
      <c r="U44" s="47">
        <v>0</v>
      </c>
      <c r="V44" s="58">
        <v>96.2</v>
      </c>
      <c r="W44" s="58">
        <v>101.7</v>
      </c>
      <c r="X44" s="48">
        <f t="shared" si="23"/>
        <v>0</v>
      </c>
      <c r="Y44" s="32">
        <v>0</v>
      </c>
      <c r="Z44" s="33">
        <v>106.8</v>
      </c>
      <c r="AA44" s="33">
        <v>114.8</v>
      </c>
      <c r="AB44" s="34">
        <f t="shared" si="24"/>
        <v>0</v>
      </c>
      <c r="AC44" s="35">
        <v>0.15</v>
      </c>
      <c r="AD44" s="36">
        <v>108.3</v>
      </c>
      <c r="AE44" s="36">
        <v>117.1</v>
      </c>
      <c r="AF44" s="37">
        <f t="shared" si="25"/>
        <v>0.1621883656509695</v>
      </c>
      <c r="AG44" s="38">
        <v>0</v>
      </c>
      <c r="AH44" s="64">
        <v>108.3</v>
      </c>
      <c r="AI44" s="64">
        <v>124.9</v>
      </c>
      <c r="AJ44" s="39">
        <f t="shared" si="26"/>
        <v>0</v>
      </c>
      <c r="AK44" s="40">
        <v>0</v>
      </c>
      <c r="AL44" s="41">
        <v>158.5</v>
      </c>
      <c r="AM44" s="41">
        <v>181</v>
      </c>
      <c r="AN44" s="42">
        <f t="shared" si="27"/>
        <v>0</v>
      </c>
      <c r="AO44" s="43">
        <f t="shared" si="28"/>
        <v>1</v>
      </c>
    </row>
    <row r="45" spans="1:41" x14ac:dyDescent="0.3">
      <c r="A45" s="65" t="s">
        <v>75</v>
      </c>
      <c r="B45" s="65" t="s">
        <v>107</v>
      </c>
      <c r="C45" s="111">
        <v>287.5</v>
      </c>
      <c r="D45" s="111">
        <f t="shared" si="15"/>
        <v>250.00000000000003</v>
      </c>
      <c r="F45" s="112">
        <f t="shared" si="16"/>
        <v>212.50000000000003</v>
      </c>
      <c r="G45" s="121">
        <f t="shared" si="17"/>
        <v>1.136954137043849</v>
      </c>
      <c r="H45" s="113">
        <f t="shared" si="18"/>
        <v>37.5</v>
      </c>
      <c r="I45" s="112">
        <f t="shared" si="19"/>
        <v>279.10275412181795</v>
      </c>
      <c r="K45" s="123">
        <f t="shared" si="20"/>
        <v>320.96816724009062</v>
      </c>
      <c r="L45" s="50">
        <f t="shared" si="21"/>
        <v>33.468167240090622</v>
      </c>
      <c r="M45" s="51">
        <f t="shared" si="22"/>
        <v>0.11641101648727173</v>
      </c>
      <c r="N45" s="51">
        <f>L45/C45</f>
        <v>0.11641101648727173</v>
      </c>
      <c r="Q45" s="30">
        <v>0.85</v>
      </c>
      <c r="R45" s="55">
        <v>16.010000000000002</v>
      </c>
      <c r="S45" s="55">
        <v>18.36</v>
      </c>
      <c r="T45" s="31">
        <f t="shared" si="0"/>
        <v>0.97476577139287934</v>
      </c>
      <c r="U45" s="47">
        <v>0</v>
      </c>
      <c r="V45" s="58">
        <v>96.2</v>
      </c>
      <c r="W45" s="58">
        <v>101.7</v>
      </c>
      <c r="X45" s="48">
        <f t="shared" si="23"/>
        <v>0</v>
      </c>
      <c r="Y45" s="32">
        <v>0</v>
      </c>
      <c r="Z45" s="33">
        <v>106.8</v>
      </c>
      <c r="AA45" s="33">
        <v>114.8</v>
      </c>
      <c r="AB45" s="34">
        <f t="shared" si="24"/>
        <v>0</v>
      </c>
      <c r="AC45" s="35">
        <v>0.15</v>
      </c>
      <c r="AD45" s="36">
        <v>108.3</v>
      </c>
      <c r="AE45" s="36">
        <v>117.1</v>
      </c>
      <c r="AF45" s="37">
        <f t="shared" si="25"/>
        <v>0.1621883656509695</v>
      </c>
      <c r="AG45" s="38">
        <v>0</v>
      </c>
      <c r="AH45" s="64">
        <v>108.3</v>
      </c>
      <c r="AI45" s="64">
        <v>124.9</v>
      </c>
      <c r="AJ45" s="39">
        <f t="shared" si="26"/>
        <v>0</v>
      </c>
      <c r="AK45" s="40">
        <v>0</v>
      </c>
      <c r="AL45" s="41">
        <v>158.5</v>
      </c>
      <c r="AM45" s="41">
        <v>181</v>
      </c>
      <c r="AN45" s="42">
        <f t="shared" si="27"/>
        <v>0</v>
      </c>
      <c r="AO45" s="43">
        <f t="shared" si="28"/>
        <v>1</v>
      </c>
    </row>
    <row r="46" spans="1:41" x14ac:dyDescent="0.3">
      <c r="A46" s="65" t="s">
        <v>76</v>
      </c>
      <c r="B46" s="65" t="s">
        <v>81</v>
      </c>
      <c r="C46" s="111">
        <v>0.47</v>
      </c>
      <c r="D46" s="111">
        <f t="shared" si="15"/>
        <v>0.40869565217391307</v>
      </c>
      <c r="F46" s="112">
        <f t="shared" si="16"/>
        <v>0.34739130434782611</v>
      </c>
      <c r="G46" s="121">
        <f t="shared" si="17"/>
        <v>1.1366366668455856</v>
      </c>
      <c r="H46" s="113">
        <f t="shared" si="18"/>
        <v>6.1304347826086958E-2</v>
      </c>
      <c r="I46" s="112">
        <f t="shared" si="19"/>
        <v>0.45616204209114042</v>
      </c>
      <c r="K46" s="123">
        <f t="shared" si="20"/>
        <v>0.52458634840481144</v>
      </c>
      <c r="L46" s="50">
        <f t="shared" si="21"/>
        <v>5.4586348404811469E-2</v>
      </c>
      <c r="M46" s="51">
        <f t="shared" si="22"/>
        <v>0.11614116681874781</v>
      </c>
      <c r="Q46" s="30">
        <v>0.85</v>
      </c>
      <c r="R46" s="55">
        <v>16.010000000000002</v>
      </c>
      <c r="S46" s="55">
        <v>18.36</v>
      </c>
      <c r="T46" s="31">
        <f t="shared" si="0"/>
        <v>0.97476577139287934</v>
      </c>
      <c r="U46" s="47">
        <v>0</v>
      </c>
      <c r="V46" s="58">
        <v>96.2</v>
      </c>
      <c r="W46" s="58">
        <v>101.7</v>
      </c>
      <c r="X46" s="48">
        <f t="shared" si="23"/>
        <v>0</v>
      </c>
      <c r="Y46" s="32">
        <v>0.05</v>
      </c>
      <c r="Z46" s="33">
        <v>106.8</v>
      </c>
      <c r="AA46" s="33">
        <v>114.8</v>
      </c>
      <c r="AB46" s="34">
        <f t="shared" si="24"/>
        <v>5.3745318352059923E-2</v>
      </c>
      <c r="AC46" s="35">
        <v>0.1</v>
      </c>
      <c r="AD46" s="36">
        <v>108.3</v>
      </c>
      <c r="AE46" s="36">
        <v>117.1</v>
      </c>
      <c r="AF46" s="37">
        <f t="shared" si="25"/>
        <v>0.10812557710064635</v>
      </c>
      <c r="AG46" s="38">
        <v>0</v>
      </c>
      <c r="AH46" s="64">
        <v>108.3</v>
      </c>
      <c r="AI46" s="64">
        <v>124.9</v>
      </c>
      <c r="AJ46" s="39">
        <f t="shared" si="26"/>
        <v>0</v>
      </c>
      <c r="AK46" s="40">
        <v>0</v>
      </c>
      <c r="AL46" s="41">
        <v>158.5</v>
      </c>
      <c r="AM46" s="41">
        <v>181</v>
      </c>
      <c r="AN46" s="42">
        <f t="shared" si="27"/>
        <v>0</v>
      </c>
      <c r="AO46" s="43">
        <f t="shared" si="28"/>
        <v>1</v>
      </c>
    </row>
    <row r="47" spans="1:41" x14ac:dyDescent="0.3">
      <c r="A47" s="65" t="s">
        <v>77</v>
      </c>
      <c r="B47" s="65" t="s">
        <v>81</v>
      </c>
      <c r="C47" s="111">
        <v>0.89</v>
      </c>
      <c r="D47" s="111">
        <f t="shared" si="15"/>
        <v>0.77391304347826095</v>
      </c>
      <c r="F47" s="112">
        <f t="shared" si="16"/>
        <v>0.65782608695652178</v>
      </c>
      <c r="G47" s="121">
        <f t="shared" si="17"/>
        <v>1.1366366668455856</v>
      </c>
      <c r="H47" s="113">
        <f t="shared" si="18"/>
        <v>0.11608695652173914</v>
      </c>
      <c r="I47" s="112">
        <f t="shared" si="19"/>
        <v>0.86379620736407448</v>
      </c>
      <c r="K47" s="123">
        <f t="shared" si="20"/>
        <v>0.99336563846868553</v>
      </c>
      <c r="L47" s="50">
        <f t="shared" si="21"/>
        <v>0.10336563846868552</v>
      </c>
      <c r="M47" s="51">
        <f t="shared" si="22"/>
        <v>0.11614116681874777</v>
      </c>
      <c r="Q47" s="30">
        <v>0.85</v>
      </c>
      <c r="R47" s="55">
        <v>16.010000000000002</v>
      </c>
      <c r="S47" s="55">
        <v>18.36</v>
      </c>
      <c r="T47" s="31">
        <f t="shared" si="0"/>
        <v>0.97476577139287934</v>
      </c>
      <c r="U47" s="47">
        <v>0</v>
      </c>
      <c r="V47" s="58">
        <v>96.2</v>
      </c>
      <c r="W47" s="58">
        <v>101.7</v>
      </c>
      <c r="X47" s="48">
        <f t="shared" si="23"/>
        <v>0</v>
      </c>
      <c r="Y47" s="32">
        <v>0.05</v>
      </c>
      <c r="Z47" s="33">
        <v>106.8</v>
      </c>
      <c r="AA47" s="33">
        <v>114.8</v>
      </c>
      <c r="AB47" s="34">
        <f t="shared" si="24"/>
        <v>5.3745318352059923E-2</v>
      </c>
      <c r="AC47" s="35">
        <v>0.1</v>
      </c>
      <c r="AD47" s="36">
        <v>108.3</v>
      </c>
      <c r="AE47" s="36">
        <v>117.1</v>
      </c>
      <c r="AF47" s="37">
        <f t="shared" si="25"/>
        <v>0.10812557710064635</v>
      </c>
      <c r="AG47" s="38">
        <v>0</v>
      </c>
      <c r="AH47" s="64">
        <v>108.3</v>
      </c>
      <c r="AI47" s="64">
        <v>124.9</v>
      </c>
      <c r="AJ47" s="39">
        <f t="shared" si="26"/>
        <v>0</v>
      </c>
      <c r="AK47" s="40">
        <v>0</v>
      </c>
      <c r="AL47" s="41">
        <v>158.5</v>
      </c>
      <c r="AM47" s="41">
        <v>181</v>
      </c>
      <c r="AN47" s="42">
        <f t="shared" si="27"/>
        <v>0</v>
      </c>
      <c r="AO47" s="43">
        <f t="shared" si="28"/>
        <v>1</v>
      </c>
    </row>
    <row r="48" spans="1:41" x14ac:dyDescent="0.3">
      <c r="A48" s="65" t="s">
        <v>78</v>
      </c>
      <c r="B48" s="65" t="s">
        <v>81</v>
      </c>
      <c r="C48" s="111">
        <v>0.89</v>
      </c>
      <c r="D48" s="111">
        <f t="shared" si="15"/>
        <v>0.77391304347826095</v>
      </c>
      <c r="F48" s="112">
        <f t="shared" si="16"/>
        <v>0.65782608695652178</v>
      </c>
      <c r="G48" s="121">
        <f t="shared" si="17"/>
        <v>1.1366366668455856</v>
      </c>
      <c r="H48" s="113">
        <f t="shared" si="18"/>
        <v>0.11608695652173914</v>
      </c>
      <c r="I48" s="112">
        <f t="shared" si="19"/>
        <v>0.86379620736407448</v>
      </c>
      <c r="K48" s="123">
        <f t="shared" si="20"/>
        <v>0.99336563846868553</v>
      </c>
      <c r="L48" s="50">
        <f t="shared" si="21"/>
        <v>0.10336563846868552</v>
      </c>
      <c r="M48" s="51">
        <f t="shared" si="22"/>
        <v>0.11614116681874777</v>
      </c>
      <c r="Q48" s="30">
        <v>0.85</v>
      </c>
      <c r="R48" s="55">
        <v>16.010000000000002</v>
      </c>
      <c r="S48" s="55">
        <v>18.36</v>
      </c>
      <c r="T48" s="31">
        <f t="shared" si="0"/>
        <v>0.97476577139287934</v>
      </c>
      <c r="U48" s="47">
        <v>0</v>
      </c>
      <c r="V48" s="58">
        <v>96.2</v>
      </c>
      <c r="W48" s="58">
        <v>101.7</v>
      </c>
      <c r="X48" s="48">
        <f t="shared" si="23"/>
        <v>0</v>
      </c>
      <c r="Y48" s="32">
        <v>0.05</v>
      </c>
      <c r="Z48" s="33">
        <v>106.8</v>
      </c>
      <c r="AA48" s="33">
        <v>114.8</v>
      </c>
      <c r="AB48" s="34">
        <f t="shared" si="24"/>
        <v>5.3745318352059923E-2</v>
      </c>
      <c r="AC48" s="35">
        <v>0.1</v>
      </c>
      <c r="AD48" s="36">
        <v>108.3</v>
      </c>
      <c r="AE48" s="36">
        <v>117.1</v>
      </c>
      <c r="AF48" s="37">
        <f t="shared" si="25"/>
        <v>0.10812557710064635</v>
      </c>
      <c r="AG48" s="38">
        <v>0</v>
      </c>
      <c r="AH48" s="64">
        <v>108.3</v>
      </c>
      <c r="AI48" s="64">
        <v>124.9</v>
      </c>
      <c r="AJ48" s="39">
        <f t="shared" si="26"/>
        <v>0</v>
      </c>
      <c r="AK48" s="40">
        <v>0</v>
      </c>
      <c r="AL48" s="41">
        <v>158.5</v>
      </c>
      <c r="AM48" s="41">
        <v>181</v>
      </c>
      <c r="AN48" s="42">
        <f t="shared" si="27"/>
        <v>0</v>
      </c>
      <c r="AO48" s="43">
        <f t="shared" si="28"/>
        <v>1</v>
      </c>
    </row>
    <row r="49" spans="1:41" x14ac:dyDescent="0.3">
      <c r="A49" s="65" t="s">
        <v>79</v>
      </c>
      <c r="B49" s="65" t="s">
        <v>81</v>
      </c>
      <c r="C49" s="111">
        <v>7.98</v>
      </c>
      <c r="D49" s="111">
        <f t="shared" si="15"/>
        <v>6.9391304347826095</v>
      </c>
      <c r="F49" s="112">
        <f t="shared" si="16"/>
        <v>5.8982608695652177</v>
      </c>
      <c r="G49" s="121">
        <f t="shared" si="17"/>
        <v>1.1366366668455856</v>
      </c>
      <c r="H49" s="113">
        <f t="shared" si="18"/>
        <v>1.0408695652173914</v>
      </c>
      <c r="I49" s="112">
        <f t="shared" si="19"/>
        <v>7.7450491401857455</v>
      </c>
      <c r="K49" s="123">
        <f t="shared" si="20"/>
        <v>8.9068065112136061</v>
      </c>
      <c r="L49" s="50">
        <f t="shared" si="21"/>
        <v>0.92680651121360569</v>
      </c>
      <c r="M49" s="51">
        <f t="shared" si="22"/>
        <v>0.11614116681874757</v>
      </c>
      <c r="Q49" s="30">
        <v>0.85</v>
      </c>
      <c r="R49" s="55">
        <v>16.010000000000002</v>
      </c>
      <c r="S49" s="55">
        <v>18.36</v>
      </c>
      <c r="T49" s="31">
        <f t="shared" si="0"/>
        <v>0.97476577139287934</v>
      </c>
      <c r="U49" s="47">
        <v>0</v>
      </c>
      <c r="V49" s="58">
        <v>96.2</v>
      </c>
      <c r="W49" s="58">
        <v>101.7</v>
      </c>
      <c r="X49" s="48">
        <f t="shared" si="23"/>
        <v>0</v>
      </c>
      <c r="Y49" s="32">
        <v>0.05</v>
      </c>
      <c r="Z49" s="33">
        <v>106.8</v>
      </c>
      <c r="AA49" s="33">
        <v>114.8</v>
      </c>
      <c r="AB49" s="34">
        <f t="shared" si="24"/>
        <v>5.3745318352059923E-2</v>
      </c>
      <c r="AC49" s="35">
        <v>0.1</v>
      </c>
      <c r="AD49" s="36">
        <v>108.3</v>
      </c>
      <c r="AE49" s="36">
        <v>117.1</v>
      </c>
      <c r="AF49" s="37">
        <f t="shared" si="25"/>
        <v>0.10812557710064635</v>
      </c>
      <c r="AG49" s="38">
        <v>0</v>
      </c>
      <c r="AH49" s="64">
        <v>108.3</v>
      </c>
      <c r="AI49" s="64">
        <v>124.9</v>
      </c>
      <c r="AJ49" s="39">
        <f t="shared" si="26"/>
        <v>0</v>
      </c>
      <c r="AK49" s="40">
        <v>0</v>
      </c>
      <c r="AL49" s="41">
        <v>158.5</v>
      </c>
      <c r="AM49" s="41">
        <v>181</v>
      </c>
      <c r="AN49" s="42">
        <f t="shared" si="27"/>
        <v>0</v>
      </c>
      <c r="AO49" s="43">
        <f t="shared" si="28"/>
        <v>1</v>
      </c>
    </row>
    <row r="50" spans="1:41" x14ac:dyDescent="0.3">
      <c r="A50" s="65" t="s">
        <v>80</v>
      </c>
      <c r="B50" s="65" t="s">
        <v>81</v>
      </c>
      <c r="C50" s="111">
        <v>0.11</v>
      </c>
      <c r="D50" s="111">
        <f t="shared" si="15"/>
        <v>9.5652173913043481E-2</v>
      </c>
      <c r="F50" s="112">
        <f t="shared" si="16"/>
        <v>8.1304347826086962E-2</v>
      </c>
      <c r="G50" s="121">
        <f t="shared" si="17"/>
        <v>1.1366366668455856</v>
      </c>
      <c r="H50" s="113">
        <f t="shared" si="18"/>
        <v>1.4347826086956521E-2</v>
      </c>
      <c r="I50" s="112">
        <f t="shared" si="19"/>
        <v>0.10676132900005414</v>
      </c>
      <c r="K50" s="123">
        <f t="shared" si="20"/>
        <v>0.12277552835006225</v>
      </c>
      <c r="L50" s="50">
        <f t="shared" si="21"/>
        <v>1.2775528350062251E-2</v>
      </c>
      <c r="M50" s="51">
        <f t="shared" si="22"/>
        <v>0.11614116681874774</v>
      </c>
      <c r="Q50" s="30">
        <v>0.85</v>
      </c>
      <c r="R50" s="55">
        <v>16.010000000000002</v>
      </c>
      <c r="S50" s="55">
        <v>18.36</v>
      </c>
      <c r="T50" s="31">
        <f t="shared" si="0"/>
        <v>0.97476577139287934</v>
      </c>
      <c r="U50" s="47">
        <v>0</v>
      </c>
      <c r="V50" s="58">
        <v>96.2</v>
      </c>
      <c r="W50" s="58">
        <v>101.7</v>
      </c>
      <c r="X50" s="48">
        <f t="shared" si="23"/>
        <v>0</v>
      </c>
      <c r="Y50" s="32">
        <v>0.05</v>
      </c>
      <c r="Z50" s="33">
        <v>106.8</v>
      </c>
      <c r="AA50" s="33">
        <v>114.8</v>
      </c>
      <c r="AB50" s="34">
        <f t="shared" si="24"/>
        <v>5.3745318352059923E-2</v>
      </c>
      <c r="AC50" s="35">
        <v>0.1</v>
      </c>
      <c r="AD50" s="36">
        <v>108.3</v>
      </c>
      <c r="AE50" s="36">
        <v>117.1</v>
      </c>
      <c r="AF50" s="37">
        <f t="shared" si="25"/>
        <v>0.10812557710064635</v>
      </c>
      <c r="AG50" s="38">
        <v>0</v>
      </c>
      <c r="AH50" s="64">
        <v>108.3</v>
      </c>
      <c r="AI50" s="64">
        <v>124.9</v>
      </c>
      <c r="AJ50" s="39">
        <f t="shared" si="26"/>
        <v>0</v>
      </c>
      <c r="AK50" s="40">
        <v>0</v>
      </c>
      <c r="AL50" s="41">
        <v>158.5</v>
      </c>
      <c r="AM50" s="41">
        <v>181</v>
      </c>
      <c r="AN50" s="42">
        <f t="shared" si="27"/>
        <v>0</v>
      </c>
      <c r="AO50" s="43">
        <f t="shared" si="28"/>
        <v>1</v>
      </c>
    </row>
    <row r="51" spans="1:41" x14ac:dyDescent="0.3">
      <c r="A51" s="65" t="s">
        <v>82</v>
      </c>
      <c r="B51" s="65" t="s">
        <v>106</v>
      </c>
      <c r="C51" s="111">
        <v>0.18</v>
      </c>
      <c r="D51" s="111">
        <f t="shared" si="15"/>
        <v>0.15652173913043479</v>
      </c>
      <c r="F51" s="112">
        <f t="shared" si="16"/>
        <v>0.13304347826086957</v>
      </c>
      <c r="G51" s="121">
        <f t="shared" si="17"/>
        <v>1.1366366668455856</v>
      </c>
      <c r="H51" s="113">
        <f t="shared" si="18"/>
        <v>2.3478260869565219E-2</v>
      </c>
      <c r="I51" s="112">
        <f t="shared" si="19"/>
        <v>0.17470035654554314</v>
      </c>
      <c r="K51" s="123">
        <f t="shared" si="20"/>
        <v>0.20090541002737458</v>
      </c>
      <c r="L51" s="50">
        <f t="shared" si="21"/>
        <v>2.0905410027374588E-2</v>
      </c>
      <c r="M51" s="51">
        <f t="shared" si="22"/>
        <v>0.11614116681874771</v>
      </c>
      <c r="Q51" s="60">
        <v>0.85</v>
      </c>
      <c r="R51" s="55">
        <v>16.010000000000002</v>
      </c>
      <c r="S51" s="55">
        <v>18.36</v>
      </c>
      <c r="T51" s="31">
        <f t="shared" si="0"/>
        <v>0.97476577139287934</v>
      </c>
      <c r="U51" s="62">
        <v>0</v>
      </c>
      <c r="V51" s="58">
        <v>96.2</v>
      </c>
      <c r="W51" s="58">
        <v>101.7</v>
      </c>
      <c r="X51" s="48">
        <f t="shared" si="23"/>
        <v>0</v>
      </c>
      <c r="Y51" s="63">
        <v>0.05</v>
      </c>
      <c r="Z51" s="33">
        <v>106.8</v>
      </c>
      <c r="AA51" s="33">
        <v>114.8</v>
      </c>
      <c r="AB51" s="34">
        <f t="shared" si="24"/>
        <v>5.3745318352059923E-2</v>
      </c>
      <c r="AC51" s="35">
        <v>0.1</v>
      </c>
      <c r="AD51" s="36">
        <v>108.3</v>
      </c>
      <c r="AE51" s="36">
        <v>117.1</v>
      </c>
      <c r="AF51" s="37">
        <f t="shared" si="25"/>
        <v>0.10812557710064635</v>
      </c>
      <c r="AG51" s="61">
        <v>0</v>
      </c>
      <c r="AH51" s="64">
        <v>108.3</v>
      </c>
      <c r="AI51" s="64">
        <v>124.9</v>
      </c>
      <c r="AJ51" s="39">
        <f t="shared" si="26"/>
        <v>0</v>
      </c>
      <c r="AK51" s="40">
        <v>0</v>
      </c>
      <c r="AL51" s="41">
        <v>158.5</v>
      </c>
      <c r="AM51" s="41">
        <v>181</v>
      </c>
      <c r="AN51" s="42">
        <f t="shared" si="27"/>
        <v>0</v>
      </c>
      <c r="AO51" s="43">
        <f t="shared" si="28"/>
        <v>1</v>
      </c>
    </row>
    <row r="52" spans="1:41" x14ac:dyDescent="0.3">
      <c r="A52" s="65" t="s">
        <v>83</v>
      </c>
      <c r="B52" s="65" t="s">
        <v>106</v>
      </c>
      <c r="C52" s="111">
        <v>0.18</v>
      </c>
      <c r="D52" s="111">
        <f t="shared" si="15"/>
        <v>0.15652173913043479</v>
      </c>
      <c r="F52" s="112">
        <f t="shared" si="16"/>
        <v>0.13304347826086957</v>
      </c>
      <c r="G52" s="121">
        <f t="shared" si="17"/>
        <v>1.1366366668455856</v>
      </c>
      <c r="H52" s="113">
        <f t="shared" si="18"/>
        <v>2.3478260869565219E-2</v>
      </c>
      <c r="I52" s="112">
        <f t="shared" si="19"/>
        <v>0.17470035654554314</v>
      </c>
      <c r="K52" s="123">
        <f t="shared" si="20"/>
        <v>0.20090541002737458</v>
      </c>
      <c r="L52" s="50">
        <f t="shared" si="21"/>
        <v>2.0905410027374588E-2</v>
      </c>
      <c r="M52" s="51">
        <f t="shared" si="22"/>
        <v>0.11614116681874771</v>
      </c>
      <c r="Q52" s="60">
        <v>0.85</v>
      </c>
      <c r="R52" s="55">
        <v>16.010000000000002</v>
      </c>
      <c r="S52" s="55">
        <v>18.36</v>
      </c>
      <c r="T52" s="31">
        <f t="shared" si="0"/>
        <v>0.97476577139287934</v>
      </c>
      <c r="U52" s="62">
        <v>0</v>
      </c>
      <c r="V52" s="58">
        <v>96.2</v>
      </c>
      <c r="W52" s="58">
        <v>101.7</v>
      </c>
      <c r="X52" s="48">
        <f t="shared" si="23"/>
        <v>0</v>
      </c>
      <c r="Y52" s="63">
        <v>0.05</v>
      </c>
      <c r="Z52" s="33">
        <v>106.8</v>
      </c>
      <c r="AA52" s="33">
        <v>114.8</v>
      </c>
      <c r="AB52" s="34">
        <f t="shared" si="24"/>
        <v>5.3745318352059923E-2</v>
      </c>
      <c r="AC52" s="35">
        <v>0.1</v>
      </c>
      <c r="AD52" s="36">
        <v>108.3</v>
      </c>
      <c r="AE52" s="36">
        <v>117.1</v>
      </c>
      <c r="AF52" s="37">
        <f t="shared" si="25"/>
        <v>0.10812557710064635</v>
      </c>
      <c r="AG52" s="61">
        <v>0</v>
      </c>
      <c r="AH52" s="64">
        <v>108.3</v>
      </c>
      <c r="AI52" s="64">
        <v>124.9</v>
      </c>
      <c r="AJ52" s="39">
        <f t="shared" si="26"/>
        <v>0</v>
      </c>
      <c r="AK52" s="40">
        <v>0</v>
      </c>
      <c r="AL52" s="41">
        <v>158.5</v>
      </c>
      <c r="AM52" s="41">
        <v>181</v>
      </c>
      <c r="AN52" s="42">
        <f t="shared" si="27"/>
        <v>0</v>
      </c>
      <c r="AO52" s="43">
        <f t="shared" si="28"/>
        <v>1</v>
      </c>
    </row>
    <row r="53" spans="1:41" x14ac:dyDescent="0.3">
      <c r="A53" s="65" t="s">
        <v>84</v>
      </c>
      <c r="B53" s="65" t="s">
        <v>106</v>
      </c>
      <c r="C53" s="111">
        <v>0.18</v>
      </c>
      <c r="D53" s="111">
        <f t="shared" si="15"/>
        <v>0.15652173913043479</v>
      </c>
      <c r="F53" s="112">
        <f t="shared" si="16"/>
        <v>0.13304347826086957</v>
      </c>
      <c r="G53" s="121">
        <f t="shared" si="17"/>
        <v>1.1366366668455856</v>
      </c>
      <c r="H53" s="113">
        <f t="shared" si="18"/>
        <v>2.3478260869565219E-2</v>
      </c>
      <c r="I53" s="112">
        <f t="shared" si="19"/>
        <v>0.17470035654554314</v>
      </c>
      <c r="K53" s="123">
        <f t="shared" si="20"/>
        <v>0.20090541002737458</v>
      </c>
      <c r="L53" s="50">
        <f t="shared" si="21"/>
        <v>2.0905410027374588E-2</v>
      </c>
      <c r="M53" s="51">
        <f t="shared" si="22"/>
        <v>0.11614116681874771</v>
      </c>
      <c r="Q53" s="60">
        <v>0.85</v>
      </c>
      <c r="R53" s="55">
        <v>16.010000000000002</v>
      </c>
      <c r="S53" s="55">
        <v>18.36</v>
      </c>
      <c r="T53" s="31">
        <f t="shared" si="0"/>
        <v>0.97476577139287934</v>
      </c>
      <c r="U53" s="62">
        <v>0</v>
      </c>
      <c r="V53" s="58">
        <v>96.2</v>
      </c>
      <c r="W53" s="58">
        <v>101.7</v>
      </c>
      <c r="X53" s="48">
        <f t="shared" si="23"/>
        <v>0</v>
      </c>
      <c r="Y53" s="63">
        <v>0.05</v>
      </c>
      <c r="Z53" s="33">
        <v>106.8</v>
      </c>
      <c r="AA53" s="33">
        <v>114.8</v>
      </c>
      <c r="AB53" s="34">
        <f t="shared" si="24"/>
        <v>5.3745318352059923E-2</v>
      </c>
      <c r="AC53" s="35">
        <v>0.1</v>
      </c>
      <c r="AD53" s="36">
        <v>108.3</v>
      </c>
      <c r="AE53" s="36">
        <v>117.1</v>
      </c>
      <c r="AF53" s="37">
        <f t="shared" si="25"/>
        <v>0.10812557710064635</v>
      </c>
      <c r="AG53" s="61">
        <v>0</v>
      </c>
      <c r="AH53" s="64">
        <v>108.3</v>
      </c>
      <c r="AI53" s="64">
        <v>124.9</v>
      </c>
      <c r="AJ53" s="39">
        <f t="shared" si="26"/>
        <v>0</v>
      </c>
      <c r="AK53" s="40">
        <v>0</v>
      </c>
      <c r="AL53" s="41">
        <v>158.5</v>
      </c>
      <c r="AM53" s="41">
        <v>181</v>
      </c>
      <c r="AN53" s="42">
        <f t="shared" si="27"/>
        <v>0</v>
      </c>
      <c r="AO53" s="43">
        <f t="shared" si="28"/>
        <v>1</v>
      </c>
    </row>
    <row r="54" spans="1:41" x14ac:dyDescent="0.3">
      <c r="A54" s="65" t="s">
        <v>85</v>
      </c>
      <c r="B54" s="65" t="s">
        <v>106</v>
      </c>
      <c r="C54" s="111">
        <v>0.19</v>
      </c>
      <c r="D54" s="111">
        <f t="shared" si="15"/>
        <v>0.16521739130434784</v>
      </c>
      <c r="F54" s="112">
        <f t="shared" si="16"/>
        <v>0.14043478260869566</v>
      </c>
      <c r="G54" s="121">
        <f t="shared" si="17"/>
        <v>1.1366366668455856</v>
      </c>
      <c r="H54" s="113">
        <f t="shared" si="18"/>
        <v>2.4782608695652176E-2</v>
      </c>
      <c r="I54" s="112">
        <f t="shared" si="19"/>
        <v>0.18440593190918445</v>
      </c>
      <c r="K54" s="123">
        <f t="shared" si="20"/>
        <v>0.2120668216955621</v>
      </c>
      <c r="L54" s="50">
        <f t="shared" si="21"/>
        <v>2.2066821695562094E-2</v>
      </c>
      <c r="M54" s="51">
        <f t="shared" si="22"/>
        <v>0.11614116681874787</v>
      </c>
      <c r="Q54" s="60">
        <v>0.85</v>
      </c>
      <c r="R54" s="55">
        <v>16.010000000000002</v>
      </c>
      <c r="S54" s="55">
        <v>18.36</v>
      </c>
      <c r="T54" s="31">
        <f t="shared" si="0"/>
        <v>0.97476577139287934</v>
      </c>
      <c r="U54" s="62">
        <v>0</v>
      </c>
      <c r="V54" s="58">
        <v>96.2</v>
      </c>
      <c r="W54" s="58">
        <v>101.7</v>
      </c>
      <c r="X54" s="48">
        <f t="shared" si="23"/>
        <v>0</v>
      </c>
      <c r="Y54" s="63">
        <v>0.05</v>
      </c>
      <c r="Z54" s="33">
        <v>106.8</v>
      </c>
      <c r="AA54" s="33">
        <v>114.8</v>
      </c>
      <c r="AB54" s="34">
        <f t="shared" si="24"/>
        <v>5.3745318352059923E-2</v>
      </c>
      <c r="AC54" s="35">
        <v>0.1</v>
      </c>
      <c r="AD54" s="36">
        <v>108.3</v>
      </c>
      <c r="AE54" s="36">
        <v>117.1</v>
      </c>
      <c r="AF54" s="37">
        <f t="shared" si="25"/>
        <v>0.10812557710064635</v>
      </c>
      <c r="AG54" s="61">
        <v>0</v>
      </c>
      <c r="AH54" s="64">
        <v>108.3</v>
      </c>
      <c r="AI54" s="64">
        <v>124.9</v>
      </c>
      <c r="AJ54" s="39">
        <f t="shared" si="26"/>
        <v>0</v>
      </c>
      <c r="AK54" s="40">
        <v>0</v>
      </c>
      <c r="AL54" s="41">
        <v>158.5</v>
      </c>
      <c r="AM54" s="41">
        <v>181</v>
      </c>
      <c r="AN54" s="42">
        <f t="shared" si="27"/>
        <v>0</v>
      </c>
      <c r="AO54" s="43">
        <f t="shared" si="28"/>
        <v>1</v>
      </c>
    </row>
    <row r="55" spans="1:41" x14ac:dyDescent="0.3">
      <c r="A55" s="65" t="s">
        <v>76</v>
      </c>
      <c r="B55" s="65" t="s">
        <v>106</v>
      </c>
      <c r="C55" s="111">
        <v>0.47</v>
      </c>
      <c r="D55" s="111">
        <f t="shared" si="15"/>
        <v>0.40869565217391307</v>
      </c>
      <c r="F55" s="112">
        <f t="shared" si="16"/>
        <v>0.34739130434782611</v>
      </c>
      <c r="G55" s="121">
        <f t="shared" si="17"/>
        <v>1.090098361704501</v>
      </c>
      <c r="H55" s="113">
        <f t="shared" si="18"/>
        <v>6.1304347826086958E-2</v>
      </c>
      <c r="I55" s="112">
        <f t="shared" si="19"/>
        <v>0.43999503956604191</v>
      </c>
      <c r="K55" s="123">
        <f t="shared" si="20"/>
        <v>0.50599429550094821</v>
      </c>
      <c r="L55" s="50">
        <f t="shared" si="21"/>
        <v>3.5994295500948237E-2</v>
      </c>
      <c r="M55" s="51">
        <f t="shared" si="22"/>
        <v>7.6583607448826044E-2</v>
      </c>
      <c r="Q55" s="60">
        <v>0.15</v>
      </c>
      <c r="R55" s="55">
        <v>16.010000000000002</v>
      </c>
      <c r="S55" s="55">
        <v>18.36</v>
      </c>
      <c r="T55" s="31">
        <f t="shared" si="0"/>
        <v>0.17201748906933165</v>
      </c>
      <c r="U55" s="62">
        <v>0.45</v>
      </c>
      <c r="V55" s="58">
        <v>96.2</v>
      </c>
      <c r="W55" s="58">
        <v>101.7</v>
      </c>
      <c r="X55" s="48">
        <f t="shared" si="23"/>
        <v>0.47572765072765077</v>
      </c>
      <c r="Y55" s="63">
        <v>0.15</v>
      </c>
      <c r="Z55" s="33">
        <v>106.8</v>
      </c>
      <c r="AA55" s="33">
        <v>114.8</v>
      </c>
      <c r="AB55" s="34">
        <f t="shared" si="24"/>
        <v>0.16123595505617977</v>
      </c>
      <c r="AC55" s="35">
        <v>0.1</v>
      </c>
      <c r="AD55" s="36">
        <v>108.3</v>
      </c>
      <c r="AE55" s="36">
        <v>117.1</v>
      </c>
      <c r="AF55" s="37">
        <f t="shared" si="25"/>
        <v>0.10812557710064635</v>
      </c>
      <c r="AG55" s="61">
        <v>0.15</v>
      </c>
      <c r="AH55" s="64">
        <v>108.3</v>
      </c>
      <c r="AI55" s="64">
        <v>124.9</v>
      </c>
      <c r="AJ55" s="39">
        <f t="shared" si="26"/>
        <v>0.17299168975069254</v>
      </c>
      <c r="AK55" s="40">
        <v>0</v>
      </c>
      <c r="AL55" s="41">
        <v>158.5</v>
      </c>
      <c r="AM55" s="41">
        <v>181</v>
      </c>
      <c r="AN55" s="42">
        <f t="shared" si="27"/>
        <v>0</v>
      </c>
      <c r="AO55" s="43">
        <f t="shared" si="28"/>
        <v>1</v>
      </c>
    </row>
    <row r="56" spans="1:41" x14ac:dyDescent="0.3">
      <c r="A56" s="65" t="s">
        <v>86</v>
      </c>
      <c r="B56" s="65" t="s">
        <v>106</v>
      </c>
      <c r="C56" s="111">
        <v>0.55000000000000004</v>
      </c>
      <c r="D56" s="111">
        <f t="shared" si="15"/>
        <v>0.47826086956521746</v>
      </c>
      <c r="F56" s="112">
        <f t="shared" si="16"/>
        <v>0.40652173913043482</v>
      </c>
      <c r="G56" s="121">
        <f t="shared" si="17"/>
        <v>1.090098361704501</v>
      </c>
      <c r="H56" s="113">
        <f t="shared" si="18"/>
        <v>7.1739130434782611E-2</v>
      </c>
      <c r="I56" s="112">
        <f t="shared" si="19"/>
        <v>0.51488781225813418</v>
      </c>
      <c r="K56" s="123">
        <f t="shared" si="20"/>
        <v>0.59212098409685421</v>
      </c>
      <c r="L56" s="50">
        <f t="shared" si="21"/>
        <v>4.2120984096854164E-2</v>
      </c>
      <c r="M56" s="51">
        <f t="shared" si="22"/>
        <v>7.6583607448825752E-2</v>
      </c>
      <c r="Q56" s="60">
        <v>0.15</v>
      </c>
      <c r="R56" s="55">
        <v>16.010000000000002</v>
      </c>
      <c r="S56" s="55">
        <v>18.36</v>
      </c>
      <c r="T56" s="31">
        <f t="shared" si="0"/>
        <v>0.17201748906933165</v>
      </c>
      <c r="U56" s="62">
        <v>0.45</v>
      </c>
      <c r="V56" s="58">
        <v>96.2</v>
      </c>
      <c r="W56" s="58">
        <v>101.7</v>
      </c>
      <c r="X56" s="48">
        <f t="shared" si="23"/>
        <v>0.47572765072765077</v>
      </c>
      <c r="Y56" s="63">
        <v>0.15</v>
      </c>
      <c r="Z56" s="33">
        <v>106.8</v>
      </c>
      <c r="AA56" s="33">
        <v>114.8</v>
      </c>
      <c r="AB56" s="34">
        <f t="shared" si="24"/>
        <v>0.16123595505617977</v>
      </c>
      <c r="AC56" s="35">
        <v>0.1</v>
      </c>
      <c r="AD56" s="36">
        <v>108.3</v>
      </c>
      <c r="AE56" s="36">
        <v>117.1</v>
      </c>
      <c r="AF56" s="37">
        <f t="shared" si="25"/>
        <v>0.10812557710064635</v>
      </c>
      <c r="AG56" s="61">
        <v>0.15</v>
      </c>
      <c r="AH56" s="64">
        <v>108.3</v>
      </c>
      <c r="AI56" s="64">
        <v>124.9</v>
      </c>
      <c r="AJ56" s="39">
        <f t="shared" si="26"/>
        <v>0.17299168975069254</v>
      </c>
      <c r="AK56" s="40">
        <v>0</v>
      </c>
      <c r="AL56" s="41">
        <v>158.5</v>
      </c>
      <c r="AM56" s="41">
        <v>181</v>
      </c>
      <c r="AN56" s="42">
        <f t="shared" si="27"/>
        <v>0</v>
      </c>
      <c r="AO56" s="43">
        <f t="shared" si="28"/>
        <v>1</v>
      </c>
    </row>
    <row r="57" spans="1:41" x14ac:dyDescent="0.3">
      <c r="A57" s="65" t="s">
        <v>87</v>
      </c>
      <c r="B57" s="65" t="s">
        <v>106</v>
      </c>
      <c r="C57" s="111">
        <v>0.55000000000000004</v>
      </c>
      <c r="D57" s="111">
        <f t="shared" si="15"/>
        <v>0.47826086956521746</v>
      </c>
      <c r="F57" s="112">
        <f t="shared" si="16"/>
        <v>0.40652173913043482</v>
      </c>
      <c r="G57" s="121">
        <f t="shared" si="17"/>
        <v>1.090098361704501</v>
      </c>
      <c r="H57" s="113">
        <f t="shared" si="18"/>
        <v>7.1739130434782611E-2</v>
      </c>
      <c r="I57" s="112">
        <f t="shared" si="19"/>
        <v>0.51488781225813418</v>
      </c>
      <c r="K57" s="123">
        <f t="shared" si="20"/>
        <v>0.59212098409685421</v>
      </c>
      <c r="L57" s="50">
        <f t="shared" si="21"/>
        <v>4.2120984096854164E-2</v>
      </c>
      <c r="M57" s="51">
        <f t="shared" si="22"/>
        <v>7.6583607448825752E-2</v>
      </c>
      <c r="Q57" s="60">
        <v>0.15</v>
      </c>
      <c r="R57" s="55">
        <v>16.010000000000002</v>
      </c>
      <c r="S57" s="55">
        <v>18.36</v>
      </c>
      <c r="T57" s="31">
        <f t="shared" si="0"/>
        <v>0.17201748906933165</v>
      </c>
      <c r="U57" s="62">
        <v>0.45</v>
      </c>
      <c r="V57" s="58">
        <v>96.2</v>
      </c>
      <c r="W57" s="58">
        <v>101.7</v>
      </c>
      <c r="X57" s="48">
        <f t="shared" si="23"/>
        <v>0.47572765072765077</v>
      </c>
      <c r="Y57" s="63">
        <v>0.15</v>
      </c>
      <c r="Z57" s="33">
        <v>106.8</v>
      </c>
      <c r="AA57" s="33">
        <v>114.8</v>
      </c>
      <c r="AB57" s="34">
        <f t="shared" si="24"/>
        <v>0.16123595505617977</v>
      </c>
      <c r="AC57" s="35">
        <v>0.1</v>
      </c>
      <c r="AD57" s="36">
        <v>108.3</v>
      </c>
      <c r="AE57" s="36">
        <v>117.1</v>
      </c>
      <c r="AF57" s="37">
        <f t="shared" si="25"/>
        <v>0.10812557710064635</v>
      </c>
      <c r="AG57" s="61">
        <v>0.15</v>
      </c>
      <c r="AH57" s="64">
        <v>108.3</v>
      </c>
      <c r="AI57" s="64">
        <v>124.9</v>
      </c>
      <c r="AJ57" s="39">
        <f t="shared" si="26"/>
        <v>0.17299168975069254</v>
      </c>
      <c r="AK57" s="40">
        <v>0</v>
      </c>
      <c r="AL57" s="41">
        <v>158.5</v>
      </c>
      <c r="AM57" s="41">
        <v>181</v>
      </c>
      <c r="AN57" s="42">
        <f t="shared" si="27"/>
        <v>0</v>
      </c>
      <c r="AO57" s="43">
        <f t="shared" si="28"/>
        <v>1</v>
      </c>
    </row>
    <row r="58" spans="1:41" x14ac:dyDescent="0.3">
      <c r="A58" s="65" t="s">
        <v>88</v>
      </c>
      <c r="B58" s="65" t="s">
        <v>106</v>
      </c>
      <c r="C58" s="111">
        <v>0.79</v>
      </c>
      <c r="D58" s="111">
        <f t="shared" si="15"/>
        <v>0.68695652173913047</v>
      </c>
      <c r="F58" s="112">
        <f t="shared" si="16"/>
        <v>0.5839130434782609</v>
      </c>
      <c r="G58" s="121">
        <f t="shared" si="17"/>
        <v>1.090098361704501</v>
      </c>
      <c r="H58" s="113">
        <f t="shared" si="18"/>
        <v>0.10304347826086957</v>
      </c>
      <c r="I58" s="112">
        <f t="shared" si="19"/>
        <v>0.73956613033441088</v>
      </c>
      <c r="K58" s="123">
        <f t="shared" si="20"/>
        <v>0.85050104988457242</v>
      </c>
      <c r="L58" s="50">
        <f t="shared" si="21"/>
        <v>6.0501049884572389E-2</v>
      </c>
      <c r="M58" s="51">
        <f t="shared" si="22"/>
        <v>7.6583607448825808E-2</v>
      </c>
      <c r="Q58" s="60">
        <v>0.15</v>
      </c>
      <c r="R58" s="55">
        <v>16.010000000000002</v>
      </c>
      <c r="S58" s="55">
        <v>18.36</v>
      </c>
      <c r="T58" s="31">
        <f t="shared" si="0"/>
        <v>0.17201748906933165</v>
      </c>
      <c r="U58" s="62">
        <v>0.45</v>
      </c>
      <c r="V58" s="58">
        <v>96.2</v>
      </c>
      <c r="W58" s="58">
        <v>101.7</v>
      </c>
      <c r="X58" s="48">
        <f t="shared" si="23"/>
        <v>0.47572765072765077</v>
      </c>
      <c r="Y58" s="63">
        <v>0.15</v>
      </c>
      <c r="Z58" s="33">
        <v>106.8</v>
      </c>
      <c r="AA58" s="33">
        <v>114.8</v>
      </c>
      <c r="AB58" s="34">
        <f t="shared" si="24"/>
        <v>0.16123595505617977</v>
      </c>
      <c r="AC58" s="35">
        <v>0.1</v>
      </c>
      <c r="AD58" s="36">
        <v>108.3</v>
      </c>
      <c r="AE58" s="36">
        <v>117.1</v>
      </c>
      <c r="AF58" s="37">
        <f t="shared" si="25"/>
        <v>0.10812557710064635</v>
      </c>
      <c r="AG58" s="61">
        <v>0.15</v>
      </c>
      <c r="AH58" s="64">
        <v>108.3</v>
      </c>
      <c r="AI58" s="64">
        <v>124.9</v>
      </c>
      <c r="AJ58" s="39">
        <f t="shared" si="26"/>
        <v>0.17299168975069254</v>
      </c>
      <c r="AK58" s="40">
        <v>0</v>
      </c>
      <c r="AL58" s="41">
        <v>158.5</v>
      </c>
      <c r="AM58" s="41">
        <v>181</v>
      </c>
      <c r="AN58" s="42">
        <f t="shared" si="27"/>
        <v>0</v>
      </c>
      <c r="AO58" s="43">
        <f t="shared" si="28"/>
        <v>1</v>
      </c>
    </row>
    <row r="59" spans="1:41" x14ac:dyDescent="0.3">
      <c r="A59" s="65" t="s">
        <v>89</v>
      </c>
      <c r="B59" s="65" t="s">
        <v>106</v>
      </c>
      <c r="C59" s="111">
        <v>0.79</v>
      </c>
      <c r="D59" s="111">
        <f t="shared" si="15"/>
        <v>0.68695652173913047</v>
      </c>
      <c r="F59" s="112">
        <f t="shared" si="16"/>
        <v>0.5839130434782609</v>
      </c>
      <c r="G59" s="121">
        <f t="shared" si="17"/>
        <v>1.090098361704501</v>
      </c>
      <c r="H59" s="113">
        <f t="shared" si="18"/>
        <v>0.10304347826086957</v>
      </c>
      <c r="I59" s="112">
        <f t="shared" si="19"/>
        <v>0.73956613033441088</v>
      </c>
      <c r="K59" s="123">
        <f t="shared" si="20"/>
        <v>0.85050104988457242</v>
      </c>
      <c r="L59" s="50">
        <f t="shared" si="21"/>
        <v>6.0501049884572389E-2</v>
      </c>
      <c r="M59" s="51">
        <f t="shared" si="22"/>
        <v>7.6583607448825808E-2</v>
      </c>
      <c r="Q59" s="60">
        <v>0.15</v>
      </c>
      <c r="R59" s="55">
        <v>16.010000000000002</v>
      </c>
      <c r="S59" s="55">
        <v>18.36</v>
      </c>
      <c r="T59" s="31">
        <f t="shared" si="0"/>
        <v>0.17201748906933165</v>
      </c>
      <c r="U59" s="62">
        <v>0.45</v>
      </c>
      <c r="V59" s="58">
        <v>96.2</v>
      </c>
      <c r="W59" s="58">
        <v>101.7</v>
      </c>
      <c r="X59" s="48">
        <f t="shared" si="23"/>
        <v>0.47572765072765077</v>
      </c>
      <c r="Y59" s="63">
        <v>0.15</v>
      </c>
      <c r="Z59" s="33">
        <v>106.8</v>
      </c>
      <c r="AA59" s="33">
        <v>114.8</v>
      </c>
      <c r="AB59" s="34">
        <f t="shared" si="24"/>
        <v>0.16123595505617977</v>
      </c>
      <c r="AC59" s="35">
        <v>0.1</v>
      </c>
      <c r="AD59" s="36">
        <v>108.3</v>
      </c>
      <c r="AE59" s="36">
        <v>117.1</v>
      </c>
      <c r="AF59" s="37">
        <f t="shared" si="25"/>
        <v>0.10812557710064635</v>
      </c>
      <c r="AG59" s="61">
        <v>0.15</v>
      </c>
      <c r="AH59" s="64">
        <v>108.3</v>
      </c>
      <c r="AI59" s="64">
        <v>124.9</v>
      </c>
      <c r="AJ59" s="39">
        <f t="shared" si="26"/>
        <v>0.17299168975069254</v>
      </c>
      <c r="AK59" s="40">
        <v>0</v>
      </c>
      <c r="AL59" s="41">
        <v>158.5</v>
      </c>
      <c r="AM59" s="41">
        <v>181</v>
      </c>
      <c r="AN59" s="42">
        <f t="shared" si="27"/>
        <v>0</v>
      </c>
      <c r="AO59" s="43">
        <f t="shared" si="28"/>
        <v>1</v>
      </c>
    </row>
    <row r="60" spans="1:41" x14ac:dyDescent="0.3">
      <c r="A60" s="65" t="s">
        <v>90</v>
      </c>
      <c r="B60" s="65" t="s">
        <v>106</v>
      </c>
      <c r="C60" s="111">
        <v>0.85</v>
      </c>
      <c r="D60" s="111">
        <f t="shared" si="15"/>
        <v>0.73913043478260876</v>
      </c>
      <c r="F60" s="112">
        <f t="shared" si="16"/>
        <v>0.62826086956521743</v>
      </c>
      <c r="G60" s="121">
        <f t="shared" si="17"/>
        <v>1.090098361704501</v>
      </c>
      <c r="H60" s="113">
        <f t="shared" si="18"/>
        <v>0.11086956521739132</v>
      </c>
      <c r="I60" s="112">
        <f t="shared" si="19"/>
        <v>0.79573570985348008</v>
      </c>
      <c r="K60" s="123">
        <f t="shared" si="20"/>
        <v>0.91509606633150198</v>
      </c>
      <c r="L60" s="50">
        <f t="shared" si="21"/>
        <v>6.5096066331502001E-2</v>
      </c>
      <c r="M60" s="51">
        <f t="shared" si="22"/>
        <v>7.6583607448825891E-2</v>
      </c>
      <c r="Q60" s="60">
        <v>0.15</v>
      </c>
      <c r="R60" s="55">
        <v>16.010000000000002</v>
      </c>
      <c r="S60" s="55">
        <v>18.36</v>
      </c>
      <c r="T60" s="31">
        <f t="shared" si="0"/>
        <v>0.17201748906933165</v>
      </c>
      <c r="U60" s="62">
        <v>0.45</v>
      </c>
      <c r="V60" s="58">
        <v>96.2</v>
      </c>
      <c r="W60" s="58">
        <v>101.7</v>
      </c>
      <c r="X60" s="48">
        <f t="shared" si="23"/>
        <v>0.47572765072765077</v>
      </c>
      <c r="Y60" s="63">
        <v>0.15</v>
      </c>
      <c r="Z60" s="33">
        <v>106.8</v>
      </c>
      <c r="AA60" s="33">
        <v>114.8</v>
      </c>
      <c r="AB60" s="34">
        <f t="shared" si="24"/>
        <v>0.16123595505617977</v>
      </c>
      <c r="AC60" s="35">
        <v>0.1</v>
      </c>
      <c r="AD60" s="36">
        <v>108.3</v>
      </c>
      <c r="AE60" s="36">
        <v>117.1</v>
      </c>
      <c r="AF60" s="37">
        <f t="shared" si="25"/>
        <v>0.10812557710064635</v>
      </c>
      <c r="AG60" s="61">
        <v>0.15</v>
      </c>
      <c r="AH60" s="64">
        <v>108.3</v>
      </c>
      <c r="AI60" s="64">
        <v>124.9</v>
      </c>
      <c r="AJ60" s="39">
        <f t="shared" si="26"/>
        <v>0.17299168975069254</v>
      </c>
      <c r="AK60" s="40">
        <v>0</v>
      </c>
      <c r="AL60" s="41">
        <v>158.5</v>
      </c>
      <c r="AM60" s="41">
        <v>181</v>
      </c>
      <c r="AN60" s="42">
        <f t="shared" si="27"/>
        <v>0</v>
      </c>
      <c r="AO60" s="43">
        <f t="shared" si="28"/>
        <v>1</v>
      </c>
    </row>
    <row r="61" spans="1:41" x14ac:dyDescent="0.3">
      <c r="A61" s="65" t="s">
        <v>91</v>
      </c>
      <c r="B61" s="65" t="s">
        <v>106</v>
      </c>
      <c r="C61" s="111">
        <v>1.37</v>
      </c>
      <c r="D61" s="111">
        <f t="shared" si="15"/>
        <v>1.1913043478260872</v>
      </c>
      <c r="F61" s="112">
        <f t="shared" si="16"/>
        <v>1.012608695652174</v>
      </c>
      <c r="G61" s="121">
        <f t="shared" si="17"/>
        <v>1.090098361704501</v>
      </c>
      <c r="H61" s="113">
        <f t="shared" si="18"/>
        <v>0.17869565217391306</v>
      </c>
      <c r="I61" s="112">
        <f t="shared" si="19"/>
        <v>1.2825387323520798</v>
      </c>
      <c r="K61" s="123">
        <f t="shared" si="20"/>
        <v>1.4749195422048917</v>
      </c>
      <c r="L61" s="50">
        <f t="shared" si="21"/>
        <v>0.10491954220489164</v>
      </c>
      <c r="M61" s="51">
        <f t="shared" si="22"/>
        <v>7.6583607448826002E-2</v>
      </c>
      <c r="Q61" s="60">
        <v>0.15</v>
      </c>
      <c r="R61" s="55">
        <v>16.010000000000002</v>
      </c>
      <c r="S61" s="55">
        <v>18.36</v>
      </c>
      <c r="T61" s="31">
        <f t="shared" si="0"/>
        <v>0.17201748906933165</v>
      </c>
      <c r="U61" s="62">
        <v>0.45</v>
      </c>
      <c r="V61" s="58">
        <v>96.2</v>
      </c>
      <c r="W61" s="58">
        <v>101.7</v>
      </c>
      <c r="X61" s="48">
        <f t="shared" si="23"/>
        <v>0.47572765072765077</v>
      </c>
      <c r="Y61" s="63">
        <v>0.15</v>
      </c>
      <c r="Z61" s="33">
        <v>106.8</v>
      </c>
      <c r="AA61" s="33">
        <v>114.8</v>
      </c>
      <c r="AB61" s="34">
        <f t="shared" si="24"/>
        <v>0.16123595505617977</v>
      </c>
      <c r="AC61" s="35">
        <v>0.1</v>
      </c>
      <c r="AD61" s="36">
        <v>108.3</v>
      </c>
      <c r="AE61" s="36">
        <v>117.1</v>
      </c>
      <c r="AF61" s="37">
        <f t="shared" si="25"/>
        <v>0.10812557710064635</v>
      </c>
      <c r="AG61" s="61">
        <v>0.15</v>
      </c>
      <c r="AH61" s="64">
        <v>108.3</v>
      </c>
      <c r="AI61" s="64">
        <v>124.9</v>
      </c>
      <c r="AJ61" s="39">
        <f t="shared" si="26"/>
        <v>0.17299168975069254</v>
      </c>
      <c r="AK61" s="40">
        <v>0</v>
      </c>
      <c r="AL61" s="41">
        <v>158.5</v>
      </c>
      <c r="AM61" s="41">
        <v>181</v>
      </c>
      <c r="AN61" s="42">
        <f t="shared" si="27"/>
        <v>0</v>
      </c>
      <c r="AO61" s="43">
        <f t="shared" si="28"/>
        <v>1</v>
      </c>
    </row>
    <row r="62" spans="1:41" x14ac:dyDescent="0.3">
      <c r="A62" s="65" t="s">
        <v>92</v>
      </c>
      <c r="B62" s="65" t="s">
        <v>106</v>
      </c>
      <c r="C62" s="111">
        <v>1.37</v>
      </c>
      <c r="D62" s="111">
        <f t="shared" si="15"/>
        <v>1.1913043478260872</v>
      </c>
      <c r="F62" s="112">
        <f t="shared" si="16"/>
        <v>1.012608695652174</v>
      </c>
      <c r="G62" s="121">
        <f t="shared" si="17"/>
        <v>1.090098361704501</v>
      </c>
      <c r="H62" s="113">
        <f t="shared" si="18"/>
        <v>0.17869565217391306</v>
      </c>
      <c r="I62" s="112">
        <f t="shared" si="19"/>
        <v>1.2825387323520798</v>
      </c>
      <c r="K62" s="123">
        <f t="shared" si="20"/>
        <v>1.4749195422048917</v>
      </c>
      <c r="L62" s="50">
        <f t="shared" si="21"/>
        <v>0.10491954220489164</v>
      </c>
      <c r="M62" s="51">
        <f t="shared" si="22"/>
        <v>7.6583607448826002E-2</v>
      </c>
      <c r="Q62" s="60">
        <v>0.15</v>
      </c>
      <c r="R62" s="55">
        <v>16.010000000000002</v>
      </c>
      <c r="S62" s="55">
        <v>18.36</v>
      </c>
      <c r="T62" s="31">
        <f t="shared" si="0"/>
        <v>0.17201748906933165</v>
      </c>
      <c r="U62" s="62">
        <v>0.45</v>
      </c>
      <c r="V62" s="58">
        <v>96.2</v>
      </c>
      <c r="W62" s="58">
        <v>101.7</v>
      </c>
      <c r="X62" s="48">
        <f t="shared" si="23"/>
        <v>0.47572765072765077</v>
      </c>
      <c r="Y62" s="63">
        <v>0.15</v>
      </c>
      <c r="Z62" s="33">
        <v>106.8</v>
      </c>
      <c r="AA62" s="33">
        <v>114.8</v>
      </c>
      <c r="AB62" s="34">
        <f t="shared" si="24"/>
        <v>0.16123595505617977</v>
      </c>
      <c r="AC62" s="35">
        <v>0.1</v>
      </c>
      <c r="AD62" s="36">
        <v>108.3</v>
      </c>
      <c r="AE62" s="36">
        <v>117.1</v>
      </c>
      <c r="AF62" s="37">
        <f t="shared" si="25"/>
        <v>0.10812557710064635</v>
      </c>
      <c r="AG62" s="61">
        <v>0.15</v>
      </c>
      <c r="AH62" s="64">
        <v>108.3</v>
      </c>
      <c r="AI62" s="64">
        <v>124.9</v>
      </c>
      <c r="AJ62" s="39">
        <f t="shared" si="26"/>
        <v>0.17299168975069254</v>
      </c>
      <c r="AK62" s="40">
        <v>0</v>
      </c>
      <c r="AL62" s="41">
        <v>158.5</v>
      </c>
      <c r="AM62" s="41">
        <v>181</v>
      </c>
      <c r="AN62" s="42">
        <f t="shared" si="27"/>
        <v>0</v>
      </c>
      <c r="AO62" s="43">
        <f t="shared" si="28"/>
        <v>1</v>
      </c>
    </row>
    <row r="63" spans="1:41" x14ac:dyDescent="0.3">
      <c r="A63" s="65" t="s">
        <v>62</v>
      </c>
      <c r="B63" s="65" t="s">
        <v>106</v>
      </c>
      <c r="C63" s="111">
        <v>0.84</v>
      </c>
      <c r="D63" s="111">
        <f t="shared" si="15"/>
        <v>0.73043478260869565</v>
      </c>
      <c r="F63" s="112">
        <f t="shared" si="16"/>
        <v>0.62086956521739134</v>
      </c>
      <c r="G63" s="121">
        <f t="shared" si="17"/>
        <v>1.090098361704501</v>
      </c>
      <c r="H63" s="113">
        <f t="shared" si="18"/>
        <v>0.10956521739130434</v>
      </c>
      <c r="I63" s="112">
        <f t="shared" si="19"/>
        <v>0.78637411326696849</v>
      </c>
      <c r="K63" s="123">
        <f t="shared" si="20"/>
        <v>0.90433023025701365</v>
      </c>
      <c r="L63" s="50">
        <f t="shared" si="21"/>
        <v>6.4330230257013676E-2</v>
      </c>
      <c r="M63" s="51">
        <f t="shared" si="22"/>
        <v>7.6583607448825808E-2</v>
      </c>
      <c r="Q63" s="60">
        <v>0.15</v>
      </c>
      <c r="R63" s="55">
        <v>16.010000000000002</v>
      </c>
      <c r="S63" s="55">
        <v>18.36</v>
      </c>
      <c r="T63" s="31">
        <f t="shared" si="0"/>
        <v>0.17201748906933165</v>
      </c>
      <c r="U63" s="62">
        <v>0.45</v>
      </c>
      <c r="V63" s="58">
        <v>96.2</v>
      </c>
      <c r="W63" s="58">
        <v>101.7</v>
      </c>
      <c r="X63" s="48">
        <f t="shared" si="23"/>
        <v>0.47572765072765077</v>
      </c>
      <c r="Y63" s="63">
        <v>0.15</v>
      </c>
      <c r="Z63" s="33">
        <v>106.8</v>
      </c>
      <c r="AA63" s="33">
        <v>114.8</v>
      </c>
      <c r="AB63" s="34">
        <f t="shared" si="24"/>
        <v>0.16123595505617977</v>
      </c>
      <c r="AC63" s="35">
        <v>0.1</v>
      </c>
      <c r="AD63" s="36">
        <v>108.3</v>
      </c>
      <c r="AE63" s="36">
        <v>117.1</v>
      </c>
      <c r="AF63" s="37">
        <f t="shared" si="25"/>
        <v>0.10812557710064635</v>
      </c>
      <c r="AG63" s="61">
        <v>0.15</v>
      </c>
      <c r="AH63" s="64">
        <v>108.3</v>
      </c>
      <c r="AI63" s="64">
        <v>124.9</v>
      </c>
      <c r="AJ63" s="39">
        <f t="shared" si="26"/>
        <v>0.17299168975069254</v>
      </c>
      <c r="AK63" s="40">
        <v>0</v>
      </c>
      <c r="AL63" s="41">
        <v>158.5</v>
      </c>
      <c r="AM63" s="41">
        <v>181</v>
      </c>
      <c r="AN63" s="42">
        <f t="shared" si="27"/>
        <v>0</v>
      </c>
      <c r="AO63" s="43">
        <f t="shared" si="28"/>
        <v>1</v>
      </c>
    </row>
    <row r="64" spans="1:41" x14ac:dyDescent="0.3">
      <c r="A64" s="65" t="s">
        <v>75</v>
      </c>
      <c r="B64" s="65" t="s">
        <v>100</v>
      </c>
      <c r="C64" s="111">
        <v>239.5</v>
      </c>
      <c r="D64" s="111">
        <f t="shared" si="15"/>
        <v>208.2608695652174</v>
      </c>
      <c r="F64" s="112">
        <f t="shared" si="16"/>
        <v>177.02173913043478</v>
      </c>
      <c r="G64" s="121">
        <f t="shared" si="17"/>
        <v>1.1408150319254529</v>
      </c>
      <c r="H64" s="113">
        <f t="shared" si="18"/>
        <v>31.239130434782609</v>
      </c>
      <c r="I64" s="112">
        <f t="shared" si="19"/>
        <v>233.18819141236878</v>
      </c>
      <c r="K64" s="123">
        <f t="shared" si="20"/>
        <v>268.16642012422409</v>
      </c>
      <c r="L64" s="50">
        <f t="shared" si="21"/>
        <v>28.666420124224089</v>
      </c>
      <c r="M64" s="51">
        <f t="shared" si="22"/>
        <v>0.11969277713663502</v>
      </c>
      <c r="Q64" s="60">
        <v>0.81</v>
      </c>
      <c r="R64" s="55">
        <v>16.010000000000002</v>
      </c>
      <c r="S64" s="55">
        <v>18.36</v>
      </c>
      <c r="T64" s="31">
        <f t="shared" si="0"/>
        <v>0.928894440974391</v>
      </c>
      <c r="U64" s="62">
        <v>0</v>
      </c>
      <c r="V64" s="58">
        <v>96.2</v>
      </c>
      <c r="W64" s="58">
        <v>101.7</v>
      </c>
      <c r="X64" s="48">
        <f t="shared" si="23"/>
        <v>0</v>
      </c>
      <c r="Y64" s="63">
        <v>0</v>
      </c>
      <c r="Z64" s="33">
        <v>106.8</v>
      </c>
      <c r="AA64" s="33">
        <v>114.8</v>
      </c>
      <c r="AB64" s="34">
        <f t="shared" si="24"/>
        <v>0</v>
      </c>
      <c r="AC64" s="35">
        <v>0.1</v>
      </c>
      <c r="AD64" s="36">
        <v>108.3</v>
      </c>
      <c r="AE64" s="36">
        <v>117.1</v>
      </c>
      <c r="AF64" s="37">
        <f t="shared" si="25"/>
        <v>0.10812557710064635</v>
      </c>
      <c r="AG64" s="61">
        <v>0.09</v>
      </c>
      <c r="AH64" s="64">
        <v>108.3</v>
      </c>
      <c r="AI64" s="64">
        <v>124.9</v>
      </c>
      <c r="AJ64" s="39">
        <f t="shared" si="26"/>
        <v>0.10379501385041552</v>
      </c>
      <c r="AK64" s="40">
        <v>0</v>
      </c>
      <c r="AL64" s="41">
        <v>158.5</v>
      </c>
      <c r="AM64" s="41">
        <v>181</v>
      </c>
      <c r="AN64" s="42">
        <f t="shared" si="27"/>
        <v>0</v>
      </c>
      <c r="AO64" s="43">
        <f t="shared" si="28"/>
        <v>1</v>
      </c>
    </row>
    <row r="65" spans="1:41" x14ac:dyDescent="0.3">
      <c r="A65" s="65" t="s">
        <v>49</v>
      </c>
      <c r="B65" s="65" t="s">
        <v>100</v>
      </c>
      <c r="C65" s="111">
        <v>239.5</v>
      </c>
      <c r="D65" s="111">
        <f t="shared" si="15"/>
        <v>208.2608695652174</v>
      </c>
      <c r="F65" s="112">
        <f t="shared" si="16"/>
        <v>177.02173913043478</v>
      </c>
      <c r="G65" s="121">
        <f t="shared" si="17"/>
        <v>1.1408150319254529</v>
      </c>
      <c r="H65" s="113">
        <f t="shared" si="18"/>
        <v>31.239130434782609</v>
      </c>
      <c r="I65" s="112">
        <f t="shared" si="19"/>
        <v>233.18819141236878</v>
      </c>
      <c r="K65" s="123">
        <f t="shared" si="20"/>
        <v>268.16642012422409</v>
      </c>
      <c r="L65" s="50">
        <f t="shared" si="21"/>
        <v>28.666420124224089</v>
      </c>
      <c r="M65" s="51">
        <f t="shared" si="22"/>
        <v>0.11969277713663502</v>
      </c>
      <c r="Q65" s="60">
        <v>0.81</v>
      </c>
      <c r="R65" s="55">
        <v>16.010000000000002</v>
      </c>
      <c r="S65" s="55">
        <v>18.36</v>
      </c>
      <c r="T65" s="31">
        <f t="shared" si="0"/>
        <v>0.928894440974391</v>
      </c>
      <c r="U65" s="62">
        <v>0</v>
      </c>
      <c r="V65" s="58">
        <v>96.2</v>
      </c>
      <c r="W65" s="58">
        <v>101.7</v>
      </c>
      <c r="X65" s="48">
        <f t="shared" si="23"/>
        <v>0</v>
      </c>
      <c r="Y65" s="63">
        <v>0</v>
      </c>
      <c r="Z65" s="33">
        <v>106.8</v>
      </c>
      <c r="AA65" s="33">
        <v>114.8</v>
      </c>
      <c r="AB65" s="34">
        <f t="shared" si="24"/>
        <v>0</v>
      </c>
      <c r="AC65" s="35">
        <v>0.1</v>
      </c>
      <c r="AD65" s="36">
        <v>108.3</v>
      </c>
      <c r="AE65" s="36">
        <v>117.1</v>
      </c>
      <c r="AF65" s="37">
        <f t="shared" si="25"/>
        <v>0.10812557710064635</v>
      </c>
      <c r="AG65" s="61">
        <v>0.09</v>
      </c>
      <c r="AH65" s="64">
        <v>108.3</v>
      </c>
      <c r="AI65" s="64">
        <v>124.9</v>
      </c>
      <c r="AJ65" s="39">
        <f t="shared" si="26"/>
        <v>0.10379501385041552</v>
      </c>
      <c r="AK65" s="40">
        <v>0</v>
      </c>
      <c r="AL65" s="41">
        <v>158.5</v>
      </c>
      <c r="AM65" s="41">
        <v>181</v>
      </c>
      <c r="AN65" s="42">
        <f t="shared" si="27"/>
        <v>0</v>
      </c>
      <c r="AO65" s="43">
        <f t="shared" si="28"/>
        <v>1</v>
      </c>
    </row>
    <row r="66" spans="1:41" x14ac:dyDescent="0.3">
      <c r="A66" s="65" t="s">
        <v>93</v>
      </c>
      <c r="B66" s="65" t="s">
        <v>100</v>
      </c>
      <c r="C66" s="111">
        <v>10.63</v>
      </c>
      <c r="D66" s="111">
        <f t="shared" si="15"/>
        <v>9.2434782608695674</v>
      </c>
      <c r="F66" s="112">
        <f t="shared" si="16"/>
        <v>7.8569565217391322</v>
      </c>
      <c r="G66" s="121">
        <f t="shared" si="17"/>
        <v>1.1408150319254529</v>
      </c>
      <c r="H66" s="113">
        <f t="shared" si="18"/>
        <v>1.386521739130435</v>
      </c>
      <c r="I66" s="112">
        <f t="shared" si="19"/>
        <v>10.349855844315158</v>
      </c>
      <c r="K66" s="123">
        <f t="shared" si="20"/>
        <v>11.90233422096243</v>
      </c>
      <c r="L66" s="50">
        <f t="shared" si="21"/>
        <v>1.2723342209624295</v>
      </c>
      <c r="M66" s="51">
        <f t="shared" si="22"/>
        <v>0.11969277713663494</v>
      </c>
      <c r="Q66" s="60">
        <v>0.81</v>
      </c>
      <c r="R66" s="55">
        <v>16.010000000000002</v>
      </c>
      <c r="S66" s="55">
        <v>18.36</v>
      </c>
      <c r="T66" s="31">
        <f t="shared" si="0"/>
        <v>0.928894440974391</v>
      </c>
      <c r="U66" s="62">
        <v>0</v>
      </c>
      <c r="V66" s="58">
        <v>96.2</v>
      </c>
      <c r="W66" s="58">
        <v>101.7</v>
      </c>
      <c r="X66" s="48">
        <f t="shared" si="23"/>
        <v>0</v>
      </c>
      <c r="Y66" s="63">
        <v>0</v>
      </c>
      <c r="Z66" s="33">
        <v>106.8</v>
      </c>
      <c r="AA66" s="33">
        <v>114.8</v>
      </c>
      <c r="AB66" s="34">
        <f t="shared" si="24"/>
        <v>0</v>
      </c>
      <c r="AC66" s="35">
        <v>0.1</v>
      </c>
      <c r="AD66" s="36">
        <v>108.3</v>
      </c>
      <c r="AE66" s="36">
        <v>117.1</v>
      </c>
      <c r="AF66" s="37">
        <f t="shared" si="25"/>
        <v>0.10812557710064635</v>
      </c>
      <c r="AG66" s="61">
        <v>0.09</v>
      </c>
      <c r="AH66" s="64">
        <v>108.3</v>
      </c>
      <c r="AI66" s="64">
        <v>124.9</v>
      </c>
      <c r="AJ66" s="39">
        <f t="shared" si="26"/>
        <v>0.10379501385041552</v>
      </c>
      <c r="AK66" s="40">
        <v>0</v>
      </c>
      <c r="AL66" s="41">
        <v>158.5</v>
      </c>
      <c r="AM66" s="41">
        <v>181</v>
      </c>
      <c r="AN66" s="42">
        <f t="shared" si="27"/>
        <v>0</v>
      </c>
      <c r="AO66" s="43">
        <f t="shared" si="28"/>
        <v>1</v>
      </c>
    </row>
    <row r="67" spans="1:41" x14ac:dyDescent="0.3">
      <c r="A67" s="65" t="s">
        <v>94</v>
      </c>
      <c r="B67" s="65" t="s">
        <v>100</v>
      </c>
      <c r="C67" s="111">
        <v>10.63</v>
      </c>
      <c r="D67" s="111">
        <f t="shared" si="15"/>
        <v>9.2434782608695674</v>
      </c>
      <c r="F67" s="112">
        <f t="shared" si="16"/>
        <v>7.8569565217391322</v>
      </c>
      <c r="G67" s="121">
        <f t="shared" si="17"/>
        <v>1.1408150319254529</v>
      </c>
      <c r="H67" s="113">
        <f t="shared" si="18"/>
        <v>1.386521739130435</v>
      </c>
      <c r="I67" s="112">
        <f t="shared" si="19"/>
        <v>10.349855844315158</v>
      </c>
      <c r="K67" s="123">
        <f t="shared" si="20"/>
        <v>11.90233422096243</v>
      </c>
      <c r="L67" s="50">
        <f t="shared" si="21"/>
        <v>1.2723342209624295</v>
      </c>
      <c r="M67" s="51">
        <f t="shared" si="22"/>
        <v>0.11969277713663494</v>
      </c>
      <c r="Q67" s="60">
        <v>0.81</v>
      </c>
      <c r="R67" s="55">
        <v>16.010000000000002</v>
      </c>
      <c r="S67" s="55">
        <v>18.36</v>
      </c>
      <c r="T67" s="31">
        <f t="shared" si="0"/>
        <v>0.928894440974391</v>
      </c>
      <c r="U67" s="62">
        <v>0</v>
      </c>
      <c r="V67" s="58">
        <v>96.2</v>
      </c>
      <c r="W67" s="58">
        <v>101.7</v>
      </c>
      <c r="X67" s="48">
        <f t="shared" si="23"/>
        <v>0</v>
      </c>
      <c r="Y67" s="63">
        <v>0</v>
      </c>
      <c r="Z67" s="33">
        <v>106.8</v>
      </c>
      <c r="AA67" s="33">
        <v>114.8</v>
      </c>
      <c r="AB67" s="34">
        <f t="shared" si="24"/>
        <v>0</v>
      </c>
      <c r="AC67" s="35">
        <v>0.1</v>
      </c>
      <c r="AD67" s="36">
        <v>108.3</v>
      </c>
      <c r="AE67" s="36">
        <v>117.1</v>
      </c>
      <c r="AF67" s="37">
        <f t="shared" si="25"/>
        <v>0.10812557710064635</v>
      </c>
      <c r="AG67" s="61">
        <v>0.09</v>
      </c>
      <c r="AH67" s="64">
        <v>108.3</v>
      </c>
      <c r="AI67" s="64">
        <v>124.9</v>
      </c>
      <c r="AJ67" s="39">
        <f t="shared" si="26"/>
        <v>0.10379501385041552</v>
      </c>
      <c r="AK67" s="40">
        <v>0</v>
      </c>
      <c r="AL67" s="41">
        <v>158.5</v>
      </c>
      <c r="AM67" s="41">
        <v>181</v>
      </c>
      <c r="AN67" s="42">
        <f t="shared" si="27"/>
        <v>0</v>
      </c>
      <c r="AO67" s="43">
        <f t="shared" si="28"/>
        <v>1</v>
      </c>
    </row>
    <row r="68" spans="1:41" x14ac:dyDescent="0.3">
      <c r="A68" s="65" t="s">
        <v>95</v>
      </c>
      <c r="B68" s="65" t="s">
        <v>100</v>
      </c>
      <c r="C68" s="111">
        <v>10.63</v>
      </c>
      <c r="D68" s="111">
        <f t="shared" si="15"/>
        <v>9.2434782608695674</v>
      </c>
      <c r="F68" s="112">
        <f t="shared" si="16"/>
        <v>7.8569565217391322</v>
      </c>
      <c r="G68" s="121">
        <f t="shared" si="17"/>
        <v>1.1408150319254529</v>
      </c>
      <c r="H68" s="113">
        <f t="shared" si="18"/>
        <v>1.386521739130435</v>
      </c>
      <c r="I68" s="112">
        <f t="shared" si="19"/>
        <v>10.349855844315158</v>
      </c>
      <c r="K68" s="123">
        <f t="shared" si="20"/>
        <v>11.90233422096243</v>
      </c>
      <c r="L68" s="50">
        <f t="shared" si="21"/>
        <v>1.2723342209624295</v>
      </c>
      <c r="M68" s="51">
        <f t="shared" si="22"/>
        <v>0.11969277713663494</v>
      </c>
      <c r="Q68" s="60">
        <v>0.81</v>
      </c>
      <c r="R68" s="55">
        <v>16.010000000000002</v>
      </c>
      <c r="S68" s="55">
        <v>18.36</v>
      </c>
      <c r="T68" s="31">
        <f t="shared" si="0"/>
        <v>0.928894440974391</v>
      </c>
      <c r="U68" s="62">
        <v>0</v>
      </c>
      <c r="V68" s="58">
        <v>96.2</v>
      </c>
      <c r="W68" s="58">
        <v>101.7</v>
      </c>
      <c r="X68" s="48">
        <f t="shared" si="23"/>
        <v>0</v>
      </c>
      <c r="Y68" s="63">
        <v>0</v>
      </c>
      <c r="Z68" s="33">
        <v>106.8</v>
      </c>
      <c r="AA68" s="33">
        <v>114.8</v>
      </c>
      <c r="AB68" s="34">
        <f t="shared" si="24"/>
        <v>0</v>
      </c>
      <c r="AC68" s="35">
        <v>0.1</v>
      </c>
      <c r="AD68" s="36">
        <v>108.3</v>
      </c>
      <c r="AE68" s="36">
        <v>117.1</v>
      </c>
      <c r="AF68" s="37">
        <f t="shared" si="25"/>
        <v>0.10812557710064635</v>
      </c>
      <c r="AG68" s="61">
        <v>0.09</v>
      </c>
      <c r="AH68" s="64">
        <v>108.3</v>
      </c>
      <c r="AI68" s="64">
        <v>124.9</v>
      </c>
      <c r="AJ68" s="39">
        <f t="shared" si="26"/>
        <v>0.10379501385041552</v>
      </c>
      <c r="AK68" s="40">
        <v>0</v>
      </c>
      <c r="AL68" s="41">
        <v>158.5</v>
      </c>
      <c r="AM68" s="41">
        <v>181</v>
      </c>
      <c r="AN68" s="42">
        <f t="shared" si="27"/>
        <v>0</v>
      </c>
      <c r="AO68" s="43">
        <f t="shared" si="28"/>
        <v>1</v>
      </c>
    </row>
    <row r="69" spans="1:41" x14ac:dyDescent="0.3">
      <c r="A69" s="65" t="s">
        <v>96</v>
      </c>
      <c r="B69" s="65" t="s">
        <v>100</v>
      </c>
      <c r="C69" s="111">
        <v>10.63</v>
      </c>
      <c r="D69" s="111">
        <f t="shared" si="15"/>
        <v>9.2434782608695674</v>
      </c>
      <c r="F69" s="112">
        <f t="shared" si="16"/>
        <v>7.8569565217391322</v>
      </c>
      <c r="G69" s="121">
        <f t="shared" si="17"/>
        <v>1.1408150319254529</v>
      </c>
      <c r="H69" s="113">
        <f t="shared" si="18"/>
        <v>1.386521739130435</v>
      </c>
      <c r="I69" s="112">
        <f t="shared" si="19"/>
        <v>10.349855844315158</v>
      </c>
      <c r="K69" s="123">
        <f t="shared" si="20"/>
        <v>11.90233422096243</v>
      </c>
      <c r="L69" s="50">
        <f t="shared" si="21"/>
        <v>1.2723342209624295</v>
      </c>
      <c r="M69" s="51">
        <f t="shared" si="22"/>
        <v>0.11969277713663494</v>
      </c>
      <c r="Q69" s="60">
        <v>0.81</v>
      </c>
      <c r="R69" s="55">
        <v>16.010000000000002</v>
      </c>
      <c r="S69" s="55">
        <v>18.36</v>
      </c>
      <c r="T69" s="31">
        <f t="shared" si="0"/>
        <v>0.928894440974391</v>
      </c>
      <c r="U69" s="62">
        <v>0</v>
      </c>
      <c r="V69" s="58">
        <v>96.2</v>
      </c>
      <c r="W69" s="58">
        <v>101.7</v>
      </c>
      <c r="X69" s="48">
        <f t="shared" si="23"/>
        <v>0</v>
      </c>
      <c r="Y69" s="63">
        <v>0</v>
      </c>
      <c r="Z69" s="33">
        <v>106.8</v>
      </c>
      <c r="AA69" s="33">
        <v>114.8</v>
      </c>
      <c r="AB69" s="34">
        <f t="shared" si="24"/>
        <v>0</v>
      </c>
      <c r="AC69" s="35">
        <v>0.1</v>
      </c>
      <c r="AD69" s="36">
        <v>108.3</v>
      </c>
      <c r="AE69" s="36">
        <v>117.1</v>
      </c>
      <c r="AF69" s="37">
        <f t="shared" si="25"/>
        <v>0.10812557710064635</v>
      </c>
      <c r="AG69" s="61">
        <v>0.09</v>
      </c>
      <c r="AH69" s="64">
        <v>108.3</v>
      </c>
      <c r="AI69" s="64">
        <v>124.9</v>
      </c>
      <c r="AJ69" s="39">
        <f t="shared" si="26"/>
        <v>0.10379501385041552</v>
      </c>
      <c r="AK69" s="40">
        <v>0</v>
      </c>
      <c r="AL69" s="41">
        <v>158.5</v>
      </c>
      <c r="AM69" s="41">
        <v>181</v>
      </c>
      <c r="AN69" s="42">
        <f t="shared" si="27"/>
        <v>0</v>
      </c>
      <c r="AO69" s="43">
        <f t="shared" si="28"/>
        <v>1</v>
      </c>
    </row>
    <row r="70" spans="1:41" x14ac:dyDescent="0.3">
      <c r="A70" s="65" t="s">
        <v>97</v>
      </c>
      <c r="B70" s="65" t="s">
        <v>100</v>
      </c>
      <c r="C70" s="111">
        <v>147.6</v>
      </c>
      <c r="D70" s="111">
        <f t="shared" si="15"/>
        <v>128.34782608695653</v>
      </c>
      <c r="F70" s="112">
        <f t="shared" si="16"/>
        <v>109.09565217391305</v>
      </c>
      <c r="G70" s="121">
        <f t="shared" si="17"/>
        <v>1.1408150319254529</v>
      </c>
      <c r="H70" s="113">
        <f t="shared" si="18"/>
        <v>19.252173913043478</v>
      </c>
      <c r="I70" s="112">
        <f t="shared" si="19"/>
        <v>143.71013383075422</v>
      </c>
      <c r="K70" s="123">
        <f t="shared" si="20"/>
        <v>165.26665390536735</v>
      </c>
      <c r="L70" s="50">
        <f t="shared" si="21"/>
        <v>17.666653905367355</v>
      </c>
      <c r="M70" s="51">
        <f t="shared" si="22"/>
        <v>0.1196927771366352</v>
      </c>
      <c r="Q70" s="60">
        <v>0.81</v>
      </c>
      <c r="R70" s="55">
        <v>16.010000000000002</v>
      </c>
      <c r="S70" s="55">
        <v>18.36</v>
      </c>
      <c r="T70" s="31">
        <f t="shared" si="0"/>
        <v>0.928894440974391</v>
      </c>
      <c r="U70" s="62">
        <v>0</v>
      </c>
      <c r="V70" s="58">
        <v>96.2</v>
      </c>
      <c r="W70" s="58">
        <v>101.7</v>
      </c>
      <c r="X70" s="48">
        <f t="shared" si="23"/>
        <v>0</v>
      </c>
      <c r="Y70" s="63">
        <v>0</v>
      </c>
      <c r="Z70" s="33">
        <v>106.8</v>
      </c>
      <c r="AA70" s="33">
        <v>114.8</v>
      </c>
      <c r="AB70" s="34">
        <f t="shared" si="24"/>
        <v>0</v>
      </c>
      <c r="AC70" s="35">
        <v>0.1</v>
      </c>
      <c r="AD70" s="36">
        <v>108.3</v>
      </c>
      <c r="AE70" s="36">
        <v>117.1</v>
      </c>
      <c r="AF70" s="37">
        <f t="shared" si="25"/>
        <v>0.10812557710064635</v>
      </c>
      <c r="AG70" s="61">
        <v>0.09</v>
      </c>
      <c r="AH70" s="64">
        <v>108.3</v>
      </c>
      <c r="AI70" s="64">
        <v>124.9</v>
      </c>
      <c r="AJ70" s="39">
        <f t="shared" si="26"/>
        <v>0.10379501385041552</v>
      </c>
      <c r="AK70" s="40">
        <v>0</v>
      </c>
      <c r="AL70" s="41">
        <v>158.5</v>
      </c>
      <c r="AM70" s="41">
        <v>181</v>
      </c>
      <c r="AN70" s="42">
        <f t="shared" si="27"/>
        <v>0</v>
      </c>
      <c r="AO70" s="43">
        <f t="shared" si="28"/>
        <v>1</v>
      </c>
    </row>
    <row r="71" spans="1:41" x14ac:dyDescent="0.3">
      <c r="A71" s="65" t="s">
        <v>98</v>
      </c>
      <c r="B71" s="65" t="s">
        <v>100</v>
      </c>
      <c r="C71" s="111">
        <v>147.6</v>
      </c>
      <c r="D71" s="111">
        <f t="shared" si="15"/>
        <v>128.34782608695653</v>
      </c>
      <c r="F71" s="112">
        <f t="shared" si="16"/>
        <v>109.09565217391305</v>
      </c>
      <c r="G71" s="121">
        <f t="shared" si="17"/>
        <v>1.1408150319254529</v>
      </c>
      <c r="H71" s="113">
        <f t="shared" si="18"/>
        <v>19.252173913043478</v>
      </c>
      <c r="I71" s="112">
        <f t="shared" si="19"/>
        <v>143.71013383075422</v>
      </c>
      <c r="K71" s="123">
        <f t="shared" si="20"/>
        <v>165.26665390536735</v>
      </c>
      <c r="L71" s="50">
        <f t="shared" si="21"/>
        <v>17.666653905367355</v>
      </c>
      <c r="M71" s="51">
        <f t="shared" si="22"/>
        <v>0.1196927771366352</v>
      </c>
      <c r="Q71" s="60">
        <v>0.81</v>
      </c>
      <c r="R71" s="55">
        <v>16.010000000000002</v>
      </c>
      <c r="S71" s="55">
        <v>18.36</v>
      </c>
      <c r="T71" s="31">
        <f t="shared" si="0"/>
        <v>0.928894440974391</v>
      </c>
      <c r="U71" s="62">
        <v>0</v>
      </c>
      <c r="V71" s="58">
        <v>96.2</v>
      </c>
      <c r="W71" s="58">
        <v>101.7</v>
      </c>
      <c r="X71" s="48">
        <f t="shared" si="23"/>
        <v>0</v>
      </c>
      <c r="Y71" s="63">
        <v>0</v>
      </c>
      <c r="Z71" s="33">
        <v>106.8</v>
      </c>
      <c r="AA71" s="33">
        <v>114.8</v>
      </c>
      <c r="AB71" s="34">
        <f t="shared" si="24"/>
        <v>0</v>
      </c>
      <c r="AC71" s="35">
        <v>0.1</v>
      </c>
      <c r="AD71" s="36">
        <v>108.3</v>
      </c>
      <c r="AE71" s="36">
        <v>117.1</v>
      </c>
      <c r="AF71" s="37">
        <f t="shared" si="25"/>
        <v>0.10812557710064635</v>
      </c>
      <c r="AG71" s="61">
        <v>0.09</v>
      </c>
      <c r="AH71" s="64">
        <v>108.3</v>
      </c>
      <c r="AI71" s="64">
        <v>124.9</v>
      </c>
      <c r="AJ71" s="39">
        <f t="shared" si="26"/>
        <v>0.10379501385041552</v>
      </c>
      <c r="AK71" s="40">
        <v>0</v>
      </c>
      <c r="AL71" s="41">
        <v>158.5</v>
      </c>
      <c r="AM71" s="41">
        <v>181</v>
      </c>
      <c r="AN71" s="42">
        <f t="shared" si="27"/>
        <v>0</v>
      </c>
      <c r="AO71" s="43">
        <f t="shared" si="28"/>
        <v>1</v>
      </c>
    </row>
    <row r="72" spans="1:41" x14ac:dyDescent="0.3">
      <c r="A72" s="65" t="s">
        <v>56</v>
      </c>
      <c r="B72" s="65" t="s">
        <v>100</v>
      </c>
      <c r="C72" s="111">
        <v>2.41</v>
      </c>
      <c r="D72" s="111">
        <f t="shared" si="15"/>
        <v>2.0956521739130438</v>
      </c>
      <c r="F72" s="112">
        <f t="shared" si="16"/>
        <v>1.7813043478260873</v>
      </c>
      <c r="G72" s="121">
        <f t="shared" si="17"/>
        <v>1.1408150319254529</v>
      </c>
      <c r="H72" s="113">
        <f t="shared" si="18"/>
        <v>0.31434782608695655</v>
      </c>
      <c r="I72" s="112">
        <f t="shared" si="19"/>
        <v>2.3464866025211224</v>
      </c>
      <c r="K72" s="123">
        <f t="shared" si="20"/>
        <v>2.6984595928992907</v>
      </c>
      <c r="L72" s="50">
        <f t="shared" si="21"/>
        <v>0.28845959289929057</v>
      </c>
      <c r="M72" s="51">
        <f t="shared" si="22"/>
        <v>0.11969277713663509</v>
      </c>
      <c r="Q72" s="60">
        <v>0.81</v>
      </c>
      <c r="R72" s="55">
        <v>16.010000000000002</v>
      </c>
      <c r="S72" s="55">
        <v>18.36</v>
      </c>
      <c r="T72" s="31">
        <f t="shared" si="0"/>
        <v>0.928894440974391</v>
      </c>
      <c r="U72" s="62">
        <v>0</v>
      </c>
      <c r="V72" s="58">
        <v>96.2</v>
      </c>
      <c r="W72" s="58">
        <v>101.7</v>
      </c>
      <c r="X72" s="48">
        <f t="shared" si="23"/>
        <v>0</v>
      </c>
      <c r="Y72" s="63">
        <v>0</v>
      </c>
      <c r="Z72" s="33">
        <v>106.8</v>
      </c>
      <c r="AA72" s="33">
        <v>114.8</v>
      </c>
      <c r="AB72" s="34">
        <f t="shared" si="24"/>
        <v>0</v>
      </c>
      <c r="AC72" s="35">
        <v>0.1</v>
      </c>
      <c r="AD72" s="36">
        <v>108.3</v>
      </c>
      <c r="AE72" s="36">
        <v>117.1</v>
      </c>
      <c r="AF72" s="37">
        <f t="shared" si="25"/>
        <v>0.10812557710064635</v>
      </c>
      <c r="AG72" s="61">
        <v>0.09</v>
      </c>
      <c r="AH72" s="64">
        <v>108.3</v>
      </c>
      <c r="AI72" s="64">
        <v>124.9</v>
      </c>
      <c r="AJ72" s="39">
        <f t="shared" si="26"/>
        <v>0.10379501385041552</v>
      </c>
      <c r="AK72" s="40">
        <v>0</v>
      </c>
      <c r="AL72" s="41">
        <v>158.5</v>
      </c>
      <c r="AM72" s="41">
        <v>181</v>
      </c>
      <c r="AN72" s="42">
        <f t="shared" si="27"/>
        <v>0</v>
      </c>
      <c r="AO72" s="43">
        <f t="shared" si="28"/>
        <v>1</v>
      </c>
    </row>
    <row r="73" spans="1:41" x14ac:dyDescent="0.3">
      <c r="A73" s="65" t="s">
        <v>57</v>
      </c>
      <c r="B73" s="65" t="s">
        <v>100</v>
      </c>
      <c r="C73" s="111">
        <v>2.41</v>
      </c>
      <c r="D73" s="111">
        <f t="shared" si="15"/>
        <v>2.0956521739130438</v>
      </c>
      <c r="F73" s="112">
        <f t="shared" si="16"/>
        <v>1.7813043478260873</v>
      </c>
      <c r="G73" s="121">
        <f t="shared" si="17"/>
        <v>1.1408150319254529</v>
      </c>
      <c r="H73" s="113">
        <f t="shared" si="18"/>
        <v>0.31434782608695655</v>
      </c>
      <c r="I73" s="112">
        <f t="shared" si="19"/>
        <v>2.3464866025211224</v>
      </c>
      <c r="K73" s="123">
        <f t="shared" si="20"/>
        <v>2.6984595928992907</v>
      </c>
      <c r="L73" s="50">
        <f t="shared" si="21"/>
        <v>0.28845959289929057</v>
      </c>
      <c r="M73" s="51">
        <f t="shared" si="22"/>
        <v>0.11969277713663509</v>
      </c>
      <c r="Q73" s="60">
        <v>0.81</v>
      </c>
      <c r="R73" s="55">
        <v>16.010000000000002</v>
      </c>
      <c r="S73" s="55">
        <v>18.36</v>
      </c>
      <c r="T73" s="31">
        <f t="shared" si="0"/>
        <v>0.928894440974391</v>
      </c>
      <c r="U73" s="62">
        <v>0</v>
      </c>
      <c r="V73" s="58">
        <v>96.2</v>
      </c>
      <c r="W73" s="58">
        <v>101.7</v>
      </c>
      <c r="X73" s="48">
        <f t="shared" si="23"/>
        <v>0</v>
      </c>
      <c r="Y73" s="63">
        <v>0</v>
      </c>
      <c r="Z73" s="33">
        <v>106.8</v>
      </c>
      <c r="AA73" s="33">
        <v>114.8</v>
      </c>
      <c r="AB73" s="34">
        <f t="shared" si="24"/>
        <v>0</v>
      </c>
      <c r="AC73" s="35">
        <v>0.1</v>
      </c>
      <c r="AD73" s="36">
        <v>108.3</v>
      </c>
      <c r="AE73" s="36">
        <v>117.1</v>
      </c>
      <c r="AF73" s="37">
        <f t="shared" si="25"/>
        <v>0.10812557710064635</v>
      </c>
      <c r="AG73" s="61">
        <v>0.09</v>
      </c>
      <c r="AH73" s="64">
        <v>108.3</v>
      </c>
      <c r="AI73" s="64">
        <v>124.9</v>
      </c>
      <c r="AJ73" s="39">
        <f t="shared" si="26"/>
        <v>0.10379501385041552</v>
      </c>
      <c r="AK73" s="40">
        <v>0</v>
      </c>
      <c r="AL73" s="41">
        <v>158.5</v>
      </c>
      <c r="AM73" s="41">
        <v>181</v>
      </c>
      <c r="AN73" s="42">
        <f t="shared" si="27"/>
        <v>0</v>
      </c>
      <c r="AO73" s="43">
        <f t="shared" si="28"/>
        <v>1</v>
      </c>
    </row>
    <row r="74" spans="1:41" x14ac:dyDescent="0.3">
      <c r="A74" s="65" t="s">
        <v>58</v>
      </c>
      <c r="B74" s="65" t="s">
        <v>100</v>
      </c>
      <c r="C74" s="111">
        <v>3.43</v>
      </c>
      <c r="D74" s="111">
        <f t="shared" si="15"/>
        <v>2.9826086956521745</v>
      </c>
      <c r="F74" s="112">
        <f t="shared" si="16"/>
        <v>2.5352173913043483</v>
      </c>
      <c r="G74" s="121">
        <f t="shared" si="17"/>
        <v>1.1408150319254529</v>
      </c>
      <c r="H74" s="113">
        <f t="shared" si="18"/>
        <v>0.44739130434782615</v>
      </c>
      <c r="I74" s="112">
        <f t="shared" si="19"/>
        <v>3.3396054135466597</v>
      </c>
      <c r="K74" s="123">
        <f t="shared" si="20"/>
        <v>3.8405462255786582</v>
      </c>
      <c r="L74" s="50">
        <f t="shared" si="21"/>
        <v>0.41054622557865805</v>
      </c>
      <c r="M74" s="51">
        <f t="shared" si="22"/>
        <v>0.119692777136635</v>
      </c>
      <c r="Q74" s="60">
        <v>0.81</v>
      </c>
      <c r="R74" s="55">
        <v>16.010000000000002</v>
      </c>
      <c r="S74" s="55">
        <v>18.36</v>
      </c>
      <c r="T74" s="31">
        <f t="shared" si="0"/>
        <v>0.928894440974391</v>
      </c>
      <c r="U74" s="62">
        <v>0</v>
      </c>
      <c r="V74" s="58">
        <v>96.2</v>
      </c>
      <c r="W74" s="58">
        <v>101.7</v>
      </c>
      <c r="X74" s="48">
        <f t="shared" si="23"/>
        <v>0</v>
      </c>
      <c r="Y74" s="63">
        <v>0</v>
      </c>
      <c r="Z74" s="33">
        <v>106.8</v>
      </c>
      <c r="AA74" s="33">
        <v>114.8</v>
      </c>
      <c r="AB74" s="34">
        <f t="shared" si="24"/>
        <v>0</v>
      </c>
      <c r="AC74" s="35">
        <v>0.1</v>
      </c>
      <c r="AD74" s="36">
        <v>108.3</v>
      </c>
      <c r="AE74" s="36">
        <v>117.1</v>
      </c>
      <c r="AF74" s="37">
        <f t="shared" si="25"/>
        <v>0.10812557710064635</v>
      </c>
      <c r="AG74" s="61">
        <v>0.09</v>
      </c>
      <c r="AH74" s="64">
        <v>108.3</v>
      </c>
      <c r="AI74" s="64">
        <v>124.9</v>
      </c>
      <c r="AJ74" s="39">
        <f t="shared" si="26"/>
        <v>0.10379501385041552</v>
      </c>
      <c r="AK74" s="40">
        <v>0</v>
      </c>
      <c r="AL74" s="41">
        <v>158.5</v>
      </c>
      <c r="AM74" s="41">
        <v>181</v>
      </c>
      <c r="AN74" s="42">
        <f t="shared" si="27"/>
        <v>0</v>
      </c>
      <c r="AO74" s="43">
        <f t="shared" si="28"/>
        <v>1</v>
      </c>
    </row>
    <row r="75" spans="1:41" x14ac:dyDescent="0.3">
      <c r="A75" s="65" t="s">
        <v>59</v>
      </c>
      <c r="B75" s="65" t="s">
        <v>100</v>
      </c>
      <c r="C75" s="111">
        <v>3.95</v>
      </c>
      <c r="D75" s="111">
        <f t="shared" si="15"/>
        <v>3.4347826086956528</v>
      </c>
      <c r="F75" s="112">
        <f t="shared" si="16"/>
        <v>2.9195652173913049</v>
      </c>
      <c r="G75" s="121">
        <f t="shared" si="17"/>
        <v>1.1408150319254529</v>
      </c>
      <c r="H75" s="113">
        <f t="shared" si="18"/>
        <v>0.51521739130434785</v>
      </c>
      <c r="I75" s="112">
        <f t="shared" si="19"/>
        <v>3.8459012779910511</v>
      </c>
      <c r="K75" s="123">
        <f t="shared" si="20"/>
        <v>4.4227864696897088</v>
      </c>
      <c r="L75" s="50">
        <f t="shared" si="21"/>
        <v>0.47278646968970861</v>
      </c>
      <c r="M75" s="51">
        <f t="shared" si="22"/>
        <v>0.11969277713663509</v>
      </c>
      <c r="Q75" s="60">
        <v>0.81</v>
      </c>
      <c r="R75" s="55">
        <v>16.010000000000002</v>
      </c>
      <c r="S75" s="55">
        <v>18.36</v>
      </c>
      <c r="T75" s="31">
        <f t="shared" si="0"/>
        <v>0.928894440974391</v>
      </c>
      <c r="U75" s="62">
        <v>0</v>
      </c>
      <c r="V75" s="58">
        <v>96.2</v>
      </c>
      <c r="W75" s="58">
        <v>101.7</v>
      </c>
      <c r="X75" s="48">
        <f t="shared" si="23"/>
        <v>0</v>
      </c>
      <c r="Y75" s="63">
        <v>0</v>
      </c>
      <c r="Z75" s="33">
        <v>106.8</v>
      </c>
      <c r="AA75" s="33">
        <v>114.8</v>
      </c>
      <c r="AB75" s="34">
        <f t="shared" si="24"/>
        <v>0</v>
      </c>
      <c r="AC75" s="35">
        <v>0.1</v>
      </c>
      <c r="AD75" s="36">
        <v>108.3</v>
      </c>
      <c r="AE75" s="36">
        <v>117.1</v>
      </c>
      <c r="AF75" s="37">
        <f t="shared" si="25"/>
        <v>0.10812557710064635</v>
      </c>
      <c r="AG75" s="61">
        <v>0.09</v>
      </c>
      <c r="AH75" s="64">
        <v>108.3</v>
      </c>
      <c r="AI75" s="64">
        <v>124.9</v>
      </c>
      <c r="AJ75" s="39">
        <f t="shared" si="26"/>
        <v>0.10379501385041552</v>
      </c>
      <c r="AK75" s="40">
        <v>0</v>
      </c>
      <c r="AL75" s="41">
        <v>158.5</v>
      </c>
      <c r="AM75" s="41">
        <v>181</v>
      </c>
      <c r="AN75" s="42">
        <f t="shared" si="27"/>
        <v>0</v>
      </c>
      <c r="AO75" s="43">
        <f t="shared" si="28"/>
        <v>1</v>
      </c>
    </row>
    <row r="76" spans="1:41" x14ac:dyDescent="0.3">
      <c r="A76" s="65" t="s">
        <v>99</v>
      </c>
      <c r="B76" s="65" t="s">
        <v>100</v>
      </c>
      <c r="C76" s="111">
        <v>0.89</v>
      </c>
      <c r="D76" s="111">
        <f t="shared" si="15"/>
        <v>0.77391304347826095</v>
      </c>
      <c r="F76" s="112">
        <f t="shared" si="16"/>
        <v>0.65782608695652178</v>
      </c>
      <c r="G76" s="121">
        <f t="shared" si="17"/>
        <v>1.1408150319254529</v>
      </c>
      <c r="H76" s="113">
        <f t="shared" si="18"/>
        <v>0.11608695652173914</v>
      </c>
      <c r="I76" s="112">
        <f t="shared" si="19"/>
        <v>0.86654484491443928</v>
      </c>
      <c r="K76" s="123">
        <f t="shared" si="20"/>
        <v>0.99652657165160508</v>
      </c>
      <c r="L76" s="50">
        <f t="shared" si="21"/>
        <v>0.10652657165160506</v>
      </c>
      <c r="M76" s="51">
        <f t="shared" si="22"/>
        <v>0.1196927771366349</v>
      </c>
      <c r="Q76" s="60">
        <v>0.81</v>
      </c>
      <c r="R76" s="55">
        <v>16.010000000000002</v>
      </c>
      <c r="S76" s="55">
        <v>18.36</v>
      </c>
      <c r="T76" s="31">
        <f t="shared" si="0"/>
        <v>0.928894440974391</v>
      </c>
      <c r="U76" s="62">
        <v>0</v>
      </c>
      <c r="V76" s="58">
        <v>96.2</v>
      </c>
      <c r="W76" s="58">
        <v>101.7</v>
      </c>
      <c r="X76" s="48">
        <f t="shared" si="23"/>
        <v>0</v>
      </c>
      <c r="Y76" s="63">
        <v>0</v>
      </c>
      <c r="Z76" s="33">
        <v>106.8</v>
      </c>
      <c r="AA76" s="33">
        <v>114.8</v>
      </c>
      <c r="AB76" s="34">
        <f t="shared" si="24"/>
        <v>0</v>
      </c>
      <c r="AC76" s="35">
        <v>0.1</v>
      </c>
      <c r="AD76" s="36">
        <v>108.3</v>
      </c>
      <c r="AE76" s="36">
        <v>117.1</v>
      </c>
      <c r="AF76" s="37">
        <f t="shared" si="25"/>
        <v>0.10812557710064635</v>
      </c>
      <c r="AG76" s="61">
        <v>0.09</v>
      </c>
      <c r="AH76" s="64">
        <v>108.3</v>
      </c>
      <c r="AI76" s="64">
        <v>124.9</v>
      </c>
      <c r="AJ76" s="39">
        <f t="shared" si="26"/>
        <v>0.10379501385041552</v>
      </c>
      <c r="AK76" s="40">
        <v>0</v>
      </c>
      <c r="AL76" s="41">
        <v>158.5</v>
      </c>
      <c r="AM76" s="41">
        <v>181</v>
      </c>
      <c r="AN76" s="42">
        <f t="shared" si="27"/>
        <v>0</v>
      </c>
      <c r="AO76" s="43">
        <f t="shared" si="28"/>
        <v>1</v>
      </c>
    </row>
    <row r="77" spans="1:41" x14ac:dyDescent="0.3">
      <c r="A77" s="65" t="s">
        <v>101</v>
      </c>
      <c r="B77" s="65" t="s">
        <v>105</v>
      </c>
      <c r="C77" s="111">
        <v>0.53</v>
      </c>
      <c r="D77" s="111">
        <f t="shared" si="15"/>
        <v>0.46086956521739136</v>
      </c>
      <c r="F77" s="112">
        <f t="shared" si="16"/>
        <v>0.39173913043478265</v>
      </c>
      <c r="G77" s="121">
        <f t="shared" si="17"/>
        <v>1.1122072213605096</v>
      </c>
      <c r="H77" s="113">
        <f t="shared" si="18"/>
        <v>6.9130434782608705E-2</v>
      </c>
      <c r="I77" s="112">
        <f t="shared" si="19"/>
        <v>0.50482552454166052</v>
      </c>
      <c r="K77" s="123">
        <v>0.59</v>
      </c>
      <c r="L77" s="50">
        <f t="shared" si="21"/>
        <v>5.9999999999999942E-2</v>
      </c>
      <c r="M77" s="51">
        <f t="shared" si="22"/>
        <v>0.11320754716981121</v>
      </c>
      <c r="Q77" s="60">
        <v>0.85</v>
      </c>
      <c r="R77" s="55">
        <v>16.010000000000002</v>
      </c>
      <c r="S77" s="55">
        <v>18.009699999999999</v>
      </c>
      <c r="T77" s="31">
        <f t="shared" si="0"/>
        <v>0.95616770768269799</v>
      </c>
      <c r="U77" s="62">
        <v>0</v>
      </c>
      <c r="V77" s="58">
        <v>96.2</v>
      </c>
      <c r="W77" s="58">
        <v>101.7</v>
      </c>
      <c r="X77" s="48">
        <f t="shared" si="23"/>
        <v>0</v>
      </c>
      <c r="Y77" s="63">
        <v>0.03</v>
      </c>
      <c r="Z77" s="33">
        <v>92</v>
      </c>
      <c r="AA77" s="33">
        <v>101.2</v>
      </c>
      <c r="AB77" s="34">
        <f t="shared" si="24"/>
        <v>3.3000000000000002E-2</v>
      </c>
      <c r="AC77" s="35">
        <v>0.12</v>
      </c>
      <c r="AD77" s="36">
        <v>98.7</v>
      </c>
      <c r="AE77" s="36">
        <v>101.2</v>
      </c>
      <c r="AF77" s="37">
        <f t="shared" si="25"/>
        <v>0.12303951367781155</v>
      </c>
      <c r="AG77" s="61">
        <v>0</v>
      </c>
      <c r="AH77" s="64">
        <v>77.900000000000006</v>
      </c>
      <c r="AI77" s="64">
        <v>100.5</v>
      </c>
      <c r="AJ77" s="39">
        <f t="shared" si="26"/>
        <v>0</v>
      </c>
      <c r="AK77" s="40">
        <v>0</v>
      </c>
      <c r="AL77" s="41">
        <v>158.5</v>
      </c>
      <c r="AM77" s="41">
        <v>181</v>
      </c>
      <c r="AN77" s="42">
        <f t="shared" si="27"/>
        <v>0</v>
      </c>
      <c r="AO77" s="43">
        <f t="shared" si="28"/>
        <v>1</v>
      </c>
    </row>
    <row r="78" spans="1:41" x14ac:dyDescent="0.3">
      <c r="A78" s="65" t="s">
        <v>102</v>
      </c>
      <c r="B78" s="65" t="s">
        <v>105</v>
      </c>
      <c r="C78" s="111">
        <v>0.67</v>
      </c>
      <c r="D78" s="111">
        <f t="shared" si="15"/>
        <v>0.58260869565217399</v>
      </c>
      <c r="F78" s="112">
        <f t="shared" si="16"/>
        <v>0.49521739130434789</v>
      </c>
      <c r="G78" s="121">
        <f t="shared" si="17"/>
        <v>1.1122072213605096</v>
      </c>
      <c r="H78" s="113">
        <f t="shared" si="18"/>
        <v>8.739130434782609E-2</v>
      </c>
      <c r="I78" s="112">
        <f t="shared" si="19"/>
        <v>0.63817566309983498</v>
      </c>
      <c r="K78" s="123">
        <v>0.75</v>
      </c>
      <c r="L78" s="50">
        <f t="shared" si="21"/>
        <v>7.999999999999996E-2</v>
      </c>
      <c r="M78" s="51">
        <f t="shared" si="22"/>
        <v>0.11940298507462679</v>
      </c>
      <c r="Q78" s="60">
        <v>0.85</v>
      </c>
      <c r="R78" s="55">
        <v>16.010000000000002</v>
      </c>
      <c r="S78" s="55">
        <v>18.009699999999999</v>
      </c>
      <c r="T78" s="31">
        <f t="shared" si="0"/>
        <v>0.95616770768269799</v>
      </c>
      <c r="U78" s="62">
        <v>0</v>
      </c>
      <c r="V78" s="58">
        <v>96.2</v>
      </c>
      <c r="W78" s="58">
        <v>101.7</v>
      </c>
      <c r="X78" s="48">
        <f t="shared" si="23"/>
        <v>0</v>
      </c>
      <c r="Y78" s="63">
        <v>0.03</v>
      </c>
      <c r="Z78" s="33">
        <v>92</v>
      </c>
      <c r="AA78" s="33">
        <v>101.2</v>
      </c>
      <c r="AB78" s="34">
        <f t="shared" si="24"/>
        <v>3.3000000000000002E-2</v>
      </c>
      <c r="AC78" s="35">
        <v>0.12</v>
      </c>
      <c r="AD78" s="36">
        <v>98.7</v>
      </c>
      <c r="AE78" s="36">
        <v>101.2</v>
      </c>
      <c r="AF78" s="37">
        <f t="shared" si="25"/>
        <v>0.12303951367781155</v>
      </c>
      <c r="AG78" s="61">
        <v>0</v>
      </c>
      <c r="AH78" s="64">
        <v>77.900000000000006</v>
      </c>
      <c r="AI78" s="64">
        <v>100.5</v>
      </c>
      <c r="AJ78" s="39">
        <f t="shared" si="26"/>
        <v>0</v>
      </c>
      <c r="AK78" s="40">
        <v>0</v>
      </c>
      <c r="AL78" s="41">
        <v>158.5</v>
      </c>
      <c r="AM78" s="41">
        <v>181</v>
      </c>
      <c r="AN78" s="42">
        <f t="shared" si="27"/>
        <v>0</v>
      </c>
      <c r="AO78" s="43">
        <f t="shared" si="28"/>
        <v>1</v>
      </c>
    </row>
    <row r="79" spans="1:41" x14ac:dyDescent="0.3">
      <c r="A79" s="65" t="s">
        <v>103</v>
      </c>
      <c r="B79" s="65" t="s">
        <v>105</v>
      </c>
      <c r="C79" s="111">
        <v>0.67</v>
      </c>
      <c r="D79" s="111">
        <f t="shared" si="15"/>
        <v>0.58260869565217399</v>
      </c>
      <c r="F79" s="112">
        <f t="shared" si="16"/>
        <v>0.49521739130434789</v>
      </c>
      <c r="G79" s="121">
        <f t="shared" si="17"/>
        <v>1.1122072213605096</v>
      </c>
      <c r="H79" s="113">
        <f t="shared" si="18"/>
        <v>8.739130434782609E-2</v>
      </c>
      <c r="I79" s="112">
        <f t="shared" si="19"/>
        <v>0.63817566309983498</v>
      </c>
      <c r="K79" s="123">
        <v>0.75</v>
      </c>
      <c r="L79" s="50">
        <f t="shared" si="21"/>
        <v>7.999999999999996E-2</v>
      </c>
      <c r="M79" s="51">
        <f t="shared" si="22"/>
        <v>0.11940298507462679</v>
      </c>
      <c r="Q79" s="60">
        <v>0.85</v>
      </c>
      <c r="R79" s="55">
        <v>16.010000000000002</v>
      </c>
      <c r="S79" s="55">
        <v>18.009699999999999</v>
      </c>
      <c r="T79" s="31">
        <f t="shared" ref="T79:T142" si="29">Q79*(S79/R79)</f>
        <v>0.95616770768269799</v>
      </c>
      <c r="U79" s="62">
        <v>0</v>
      </c>
      <c r="V79" s="58">
        <v>96.2</v>
      </c>
      <c r="W79" s="58">
        <v>101.7</v>
      </c>
      <c r="X79" s="48">
        <f t="shared" si="23"/>
        <v>0</v>
      </c>
      <c r="Y79" s="63">
        <v>0.03</v>
      </c>
      <c r="Z79" s="33">
        <v>92</v>
      </c>
      <c r="AA79" s="33">
        <v>101.2</v>
      </c>
      <c r="AB79" s="34">
        <f t="shared" si="24"/>
        <v>3.3000000000000002E-2</v>
      </c>
      <c r="AC79" s="35">
        <v>0.12</v>
      </c>
      <c r="AD79" s="36">
        <v>98.7</v>
      </c>
      <c r="AE79" s="36">
        <v>101.2</v>
      </c>
      <c r="AF79" s="37">
        <f t="shared" si="25"/>
        <v>0.12303951367781155</v>
      </c>
      <c r="AG79" s="61">
        <v>0</v>
      </c>
      <c r="AH79" s="64">
        <v>77.900000000000006</v>
      </c>
      <c r="AI79" s="64">
        <v>100.5</v>
      </c>
      <c r="AJ79" s="39">
        <f t="shared" si="26"/>
        <v>0</v>
      </c>
      <c r="AK79" s="40">
        <v>0</v>
      </c>
      <c r="AL79" s="41">
        <v>158.5</v>
      </c>
      <c r="AM79" s="41">
        <v>181</v>
      </c>
      <c r="AN79" s="42">
        <f t="shared" si="27"/>
        <v>0</v>
      </c>
      <c r="AO79" s="43">
        <f t="shared" si="28"/>
        <v>1</v>
      </c>
    </row>
    <row r="80" spans="1:41" x14ac:dyDescent="0.3">
      <c r="A80" s="65" t="s">
        <v>63</v>
      </c>
      <c r="B80" s="65" t="s">
        <v>105</v>
      </c>
      <c r="C80" s="111">
        <v>2.7</v>
      </c>
      <c r="D80" s="111">
        <f t="shared" si="15"/>
        <v>2.347826086956522</v>
      </c>
      <c r="F80" s="112">
        <f t="shared" si="16"/>
        <v>1.9956521739130435</v>
      </c>
      <c r="G80" s="121">
        <f t="shared" si="17"/>
        <v>1.1122072213605096</v>
      </c>
      <c r="H80" s="113">
        <f t="shared" si="18"/>
        <v>0.35217391304347828</v>
      </c>
      <c r="I80" s="112">
        <f t="shared" si="19"/>
        <v>2.571752672193365</v>
      </c>
      <c r="K80" s="123">
        <v>3.02</v>
      </c>
      <c r="L80" s="50">
        <f t="shared" si="21"/>
        <v>0.31999999999999984</v>
      </c>
      <c r="M80" s="51">
        <f t="shared" si="22"/>
        <v>0.11851851851851845</v>
      </c>
      <c r="Q80" s="60">
        <v>0.85</v>
      </c>
      <c r="R80" s="55">
        <v>16.010000000000002</v>
      </c>
      <c r="S80" s="55">
        <v>18.009699999999999</v>
      </c>
      <c r="T80" s="31">
        <f t="shared" si="29"/>
        <v>0.95616770768269799</v>
      </c>
      <c r="U80" s="62">
        <v>0</v>
      </c>
      <c r="V80" s="58">
        <v>96.2</v>
      </c>
      <c r="W80" s="58">
        <v>101.7</v>
      </c>
      <c r="X80" s="48">
        <f t="shared" si="23"/>
        <v>0</v>
      </c>
      <c r="Y80" s="63">
        <v>0.03</v>
      </c>
      <c r="Z80" s="33">
        <v>92</v>
      </c>
      <c r="AA80" s="33">
        <v>101.2</v>
      </c>
      <c r="AB80" s="34">
        <f t="shared" si="24"/>
        <v>3.3000000000000002E-2</v>
      </c>
      <c r="AC80" s="35">
        <v>0.12</v>
      </c>
      <c r="AD80" s="36">
        <v>98.7</v>
      </c>
      <c r="AE80" s="36">
        <v>101.2</v>
      </c>
      <c r="AF80" s="37">
        <f t="shared" si="25"/>
        <v>0.12303951367781155</v>
      </c>
      <c r="AG80" s="61">
        <v>0</v>
      </c>
      <c r="AH80" s="64">
        <v>77.900000000000006</v>
      </c>
      <c r="AI80" s="64">
        <v>100.5</v>
      </c>
      <c r="AJ80" s="39">
        <f t="shared" si="26"/>
        <v>0</v>
      </c>
      <c r="AK80" s="40">
        <v>0</v>
      </c>
      <c r="AL80" s="41">
        <v>158.5</v>
      </c>
      <c r="AM80" s="41">
        <v>181</v>
      </c>
      <c r="AN80" s="42">
        <f t="shared" si="27"/>
        <v>0</v>
      </c>
      <c r="AO80" s="43">
        <f t="shared" si="28"/>
        <v>1</v>
      </c>
    </row>
    <row r="81" spans="1:41" x14ac:dyDescent="0.3">
      <c r="A81" s="65" t="s">
        <v>64</v>
      </c>
      <c r="B81" s="65" t="s">
        <v>105</v>
      </c>
      <c r="C81" s="111">
        <v>2.2799999999999998</v>
      </c>
      <c r="D81" s="111">
        <f t="shared" ref="D81:D143" si="30">C81/1.15</f>
        <v>1.9826086956521738</v>
      </c>
      <c r="F81" s="112">
        <f t="shared" ref="F81:F143" si="31">D81*85%</f>
        <v>1.6852173913043478</v>
      </c>
      <c r="G81" s="121">
        <f t="shared" ref="G81:G143" si="32">T81+X81+AB81+AF81+AJ81+AN81</f>
        <v>1.1122072213605096</v>
      </c>
      <c r="H81" s="113">
        <f t="shared" ref="H81:H143" si="33">D81*15%</f>
        <v>0.29739130434782607</v>
      </c>
      <c r="I81" s="112">
        <f t="shared" ref="I81:I143" si="34">(F81*G81)+H81</f>
        <v>2.1717022565188415</v>
      </c>
      <c r="K81" s="123">
        <v>2.5499999999999998</v>
      </c>
      <c r="L81" s="50">
        <f t="shared" ref="L81:L143" si="35">K81-C81</f>
        <v>0.27</v>
      </c>
      <c r="M81" s="51">
        <f t="shared" ref="M81:M143" si="36">L81/C81</f>
        <v>0.11842105263157897</v>
      </c>
      <c r="Q81" s="60">
        <v>0.85</v>
      </c>
      <c r="R81" s="55">
        <v>16.010000000000002</v>
      </c>
      <c r="S81" s="55">
        <v>18.009699999999999</v>
      </c>
      <c r="T81" s="31">
        <f t="shared" si="29"/>
        <v>0.95616770768269799</v>
      </c>
      <c r="U81" s="62">
        <v>0</v>
      </c>
      <c r="V81" s="58">
        <v>96.2</v>
      </c>
      <c r="W81" s="58">
        <v>101.7</v>
      </c>
      <c r="X81" s="48">
        <f t="shared" ref="X81:X143" si="37">U81*(W81/V81)</f>
        <v>0</v>
      </c>
      <c r="Y81" s="63">
        <v>0.03</v>
      </c>
      <c r="Z81" s="33">
        <v>92</v>
      </c>
      <c r="AA81" s="33">
        <v>101.2</v>
      </c>
      <c r="AB81" s="34">
        <f t="shared" ref="AB81:AB143" si="38">Y81*(AA81/Z81)</f>
        <v>3.3000000000000002E-2</v>
      </c>
      <c r="AC81" s="35">
        <v>0.12</v>
      </c>
      <c r="AD81" s="36">
        <v>98.7</v>
      </c>
      <c r="AE81" s="36">
        <v>101.2</v>
      </c>
      <c r="AF81" s="37">
        <f t="shared" ref="AF81:AF143" si="39">AC81*(AE81/AD81)</f>
        <v>0.12303951367781155</v>
      </c>
      <c r="AG81" s="61">
        <v>0</v>
      </c>
      <c r="AH81" s="64">
        <v>77.900000000000006</v>
      </c>
      <c r="AI81" s="64">
        <v>100.5</v>
      </c>
      <c r="AJ81" s="39">
        <f t="shared" ref="AJ81:AJ143" si="40">AG81*(AI81/AH81)</f>
        <v>0</v>
      </c>
      <c r="AK81" s="40">
        <v>0</v>
      </c>
      <c r="AL81" s="41">
        <v>158.5</v>
      </c>
      <c r="AM81" s="41">
        <v>181</v>
      </c>
      <c r="AN81" s="42">
        <f t="shared" ref="AN81:AN84" si="41">AK81*(AM81/AL81)</f>
        <v>0</v>
      </c>
      <c r="AO81" s="43">
        <f t="shared" ref="AO81:AO143" si="42">Q81+U81+Y81+AC81+AG81+AK81</f>
        <v>1</v>
      </c>
    </row>
    <row r="82" spans="1:41" x14ac:dyDescent="0.3">
      <c r="A82" s="65" t="s">
        <v>65</v>
      </c>
      <c r="B82" s="65" t="s">
        <v>105</v>
      </c>
      <c r="C82" s="111">
        <v>2.2799999999999998</v>
      </c>
      <c r="D82" s="111">
        <f t="shared" si="30"/>
        <v>1.9826086956521738</v>
      </c>
      <c r="F82" s="112">
        <f t="shared" si="31"/>
        <v>1.6852173913043478</v>
      </c>
      <c r="G82" s="121">
        <f t="shared" si="32"/>
        <v>1.1122072213605096</v>
      </c>
      <c r="H82" s="113">
        <f t="shared" si="33"/>
        <v>0.29739130434782607</v>
      </c>
      <c r="I82" s="112">
        <f t="shared" si="34"/>
        <v>2.1717022565188415</v>
      </c>
      <c r="K82" s="123">
        <v>2.5499999999999998</v>
      </c>
      <c r="L82" s="50">
        <f t="shared" si="35"/>
        <v>0.27</v>
      </c>
      <c r="M82" s="51">
        <f t="shared" si="36"/>
        <v>0.11842105263157897</v>
      </c>
      <c r="Q82" s="60">
        <v>0.85</v>
      </c>
      <c r="R82" s="55">
        <v>16.010000000000002</v>
      </c>
      <c r="S82" s="55">
        <v>18.009699999999999</v>
      </c>
      <c r="T82" s="31">
        <f t="shared" si="29"/>
        <v>0.95616770768269799</v>
      </c>
      <c r="U82" s="62">
        <v>0</v>
      </c>
      <c r="V82" s="58">
        <v>96.2</v>
      </c>
      <c r="W82" s="58">
        <v>101.7</v>
      </c>
      <c r="X82" s="48">
        <f t="shared" si="37"/>
        <v>0</v>
      </c>
      <c r="Y82" s="63">
        <v>0.03</v>
      </c>
      <c r="Z82" s="33">
        <v>92</v>
      </c>
      <c r="AA82" s="33">
        <v>101.2</v>
      </c>
      <c r="AB82" s="34">
        <f t="shared" si="38"/>
        <v>3.3000000000000002E-2</v>
      </c>
      <c r="AC82" s="35">
        <v>0.12</v>
      </c>
      <c r="AD82" s="36">
        <v>98.7</v>
      </c>
      <c r="AE82" s="36">
        <v>101.2</v>
      </c>
      <c r="AF82" s="37">
        <f t="shared" si="39"/>
        <v>0.12303951367781155</v>
      </c>
      <c r="AG82" s="61">
        <v>0</v>
      </c>
      <c r="AH82" s="64">
        <v>77.900000000000006</v>
      </c>
      <c r="AI82" s="64">
        <v>100.5</v>
      </c>
      <c r="AJ82" s="39">
        <f t="shared" si="40"/>
        <v>0</v>
      </c>
      <c r="AK82" s="40">
        <v>0</v>
      </c>
      <c r="AL82" s="41">
        <v>158.5</v>
      </c>
      <c r="AM82" s="41">
        <v>181</v>
      </c>
      <c r="AN82" s="42">
        <f t="shared" si="41"/>
        <v>0</v>
      </c>
      <c r="AO82" s="43">
        <f t="shared" si="42"/>
        <v>1</v>
      </c>
    </row>
    <row r="83" spans="1:41" x14ac:dyDescent="0.3">
      <c r="A83" s="65" t="s">
        <v>66</v>
      </c>
      <c r="B83" s="65" t="s">
        <v>105</v>
      </c>
      <c r="C83" s="111">
        <v>2.2799999999999998</v>
      </c>
      <c r="D83" s="111">
        <f t="shared" si="30"/>
        <v>1.9826086956521738</v>
      </c>
      <c r="F83" s="112">
        <f t="shared" si="31"/>
        <v>1.6852173913043478</v>
      </c>
      <c r="G83" s="121">
        <f t="shared" si="32"/>
        <v>1.1122072213605096</v>
      </c>
      <c r="H83" s="113">
        <f t="shared" si="33"/>
        <v>0.29739130434782607</v>
      </c>
      <c r="I83" s="112">
        <f t="shared" si="34"/>
        <v>2.1717022565188415</v>
      </c>
      <c r="K83" s="123">
        <v>2.5499999999999998</v>
      </c>
      <c r="L83" s="50">
        <f t="shared" si="35"/>
        <v>0.27</v>
      </c>
      <c r="M83" s="51">
        <f t="shared" si="36"/>
        <v>0.11842105263157897</v>
      </c>
      <c r="Q83" s="60">
        <v>0.85</v>
      </c>
      <c r="R83" s="55">
        <v>16.010000000000002</v>
      </c>
      <c r="S83" s="55">
        <v>18.009699999999999</v>
      </c>
      <c r="T83" s="31">
        <f t="shared" si="29"/>
        <v>0.95616770768269799</v>
      </c>
      <c r="U83" s="62">
        <v>0</v>
      </c>
      <c r="V83" s="58">
        <v>96.2</v>
      </c>
      <c r="W83" s="58">
        <v>101.7</v>
      </c>
      <c r="X83" s="48">
        <f t="shared" si="37"/>
        <v>0</v>
      </c>
      <c r="Y83" s="63">
        <v>0.03</v>
      </c>
      <c r="Z83" s="33">
        <v>92</v>
      </c>
      <c r="AA83" s="33">
        <v>101.2</v>
      </c>
      <c r="AB83" s="34">
        <f t="shared" si="38"/>
        <v>3.3000000000000002E-2</v>
      </c>
      <c r="AC83" s="35">
        <v>0.12</v>
      </c>
      <c r="AD83" s="36">
        <v>98.7</v>
      </c>
      <c r="AE83" s="36">
        <v>101.2</v>
      </c>
      <c r="AF83" s="37">
        <f t="shared" si="39"/>
        <v>0.12303951367781155</v>
      </c>
      <c r="AG83" s="61">
        <v>0</v>
      </c>
      <c r="AH83" s="64">
        <v>77.900000000000006</v>
      </c>
      <c r="AI83" s="64">
        <v>100.5</v>
      </c>
      <c r="AJ83" s="39">
        <f t="shared" si="40"/>
        <v>0</v>
      </c>
      <c r="AK83" s="40">
        <v>0</v>
      </c>
      <c r="AL83" s="41">
        <v>158.5</v>
      </c>
      <c r="AM83" s="41">
        <v>181</v>
      </c>
      <c r="AN83" s="42">
        <f t="shared" si="41"/>
        <v>0</v>
      </c>
      <c r="AO83" s="43">
        <f t="shared" si="42"/>
        <v>1</v>
      </c>
    </row>
    <row r="84" spans="1:41" x14ac:dyDescent="0.3">
      <c r="A84" s="65" t="s">
        <v>67</v>
      </c>
      <c r="B84" s="65" t="s">
        <v>105</v>
      </c>
      <c r="C84" s="111">
        <v>2.7</v>
      </c>
      <c r="D84" s="111">
        <f t="shared" si="30"/>
        <v>2.347826086956522</v>
      </c>
      <c r="F84" s="112">
        <f t="shared" si="31"/>
        <v>1.9956521739130435</v>
      </c>
      <c r="G84" s="121">
        <f t="shared" si="32"/>
        <v>1.1122072213605096</v>
      </c>
      <c r="H84" s="113">
        <f t="shared" si="33"/>
        <v>0.35217391304347828</v>
      </c>
      <c r="I84" s="112">
        <f t="shared" si="34"/>
        <v>2.571752672193365</v>
      </c>
      <c r="K84" s="123">
        <v>3.02</v>
      </c>
      <c r="L84" s="50">
        <f t="shared" si="35"/>
        <v>0.31999999999999984</v>
      </c>
      <c r="M84" s="51">
        <f t="shared" si="36"/>
        <v>0.11851851851851845</v>
      </c>
      <c r="Q84" s="60">
        <v>0.85</v>
      </c>
      <c r="R84" s="55">
        <v>16.010000000000002</v>
      </c>
      <c r="S84" s="55">
        <v>18.009699999999999</v>
      </c>
      <c r="T84" s="31">
        <f t="shared" si="29"/>
        <v>0.95616770768269799</v>
      </c>
      <c r="U84" s="62">
        <v>0</v>
      </c>
      <c r="V84" s="58">
        <v>96.2</v>
      </c>
      <c r="W84" s="58">
        <v>101.7</v>
      </c>
      <c r="X84" s="48">
        <f t="shared" si="37"/>
        <v>0</v>
      </c>
      <c r="Y84" s="63">
        <v>0.03</v>
      </c>
      <c r="Z84" s="33">
        <v>92</v>
      </c>
      <c r="AA84" s="33">
        <v>101.2</v>
      </c>
      <c r="AB84" s="34">
        <f t="shared" si="38"/>
        <v>3.3000000000000002E-2</v>
      </c>
      <c r="AC84" s="35">
        <v>0.12</v>
      </c>
      <c r="AD84" s="36">
        <v>98.7</v>
      </c>
      <c r="AE84" s="36">
        <v>101.2</v>
      </c>
      <c r="AF84" s="37">
        <f t="shared" si="39"/>
        <v>0.12303951367781155</v>
      </c>
      <c r="AG84" s="61">
        <v>0</v>
      </c>
      <c r="AH84" s="64">
        <v>77.900000000000006</v>
      </c>
      <c r="AI84" s="64">
        <v>100.5</v>
      </c>
      <c r="AJ84" s="39">
        <f t="shared" si="40"/>
        <v>0</v>
      </c>
      <c r="AK84" s="40">
        <v>0</v>
      </c>
      <c r="AL84" s="41">
        <v>158.5</v>
      </c>
      <c r="AM84" s="41">
        <v>181</v>
      </c>
      <c r="AN84" s="42">
        <f t="shared" si="41"/>
        <v>0</v>
      </c>
      <c r="AO84" s="43">
        <f t="shared" si="42"/>
        <v>1</v>
      </c>
    </row>
    <row r="85" spans="1:41" x14ac:dyDescent="0.3">
      <c r="A85" s="65" t="s">
        <v>104</v>
      </c>
      <c r="B85" s="65" t="s">
        <v>105</v>
      </c>
      <c r="C85" s="111">
        <v>3.2</v>
      </c>
      <c r="D85" s="111">
        <f t="shared" si="30"/>
        <v>2.7826086956521743</v>
      </c>
      <c r="F85" s="112">
        <f t="shared" si="31"/>
        <v>2.3652173913043479</v>
      </c>
      <c r="G85" s="121">
        <f t="shared" si="32"/>
        <v>1.1122072213605096</v>
      </c>
      <c r="H85" s="113">
        <f t="shared" si="33"/>
        <v>0.41739130434782612</v>
      </c>
      <c r="I85" s="112">
        <f t="shared" si="34"/>
        <v>3.048003167043988</v>
      </c>
      <c r="K85" s="123">
        <v>3.57</v>
      </c>
      <c r="L85" s="50">
        <f t="shared" si="35"/>
        <v>0.36999999999999966</v>
      </c>
      <c r="M85" s="51">
        <f t="shared" si="36"/>
        <v>0.11562499999999989</v>
      </c>
      <c r="Q85" s="60">
        <v>0.85</v>
      </c>
      <c r="R85" s="55">
        <v>16.010000000000002</v>
      </c>
      <c r="S85" s="55">
        <v>18.009699999999999</v>
      </c>
      <c r="T85" s="31">
        <f t="shared" si="29"/>
        <v>0.95616770768269799</v>
      </c>
      <c r="U85" s="62">
        <v>0</v>
      </c>
      <c r="V85" s="58">
        <v>96.2</v>
      </c>
      <c r="W85" s="58">
        <v>101.7</v>
      </c>
      <c r="X85" s="48">
        <f t="shared" si="37"/>
        <v>0</v>
      </c>
      <c r="Y85" s="63">
        <v>0.03</v>
      </c>
      <c r="Z85" s="33">
        <v>92</v>
      </c>
      <c r="AA85" s="33">
        <v>101.2</v>
      </c>
      <c r="AB85" s="34">
        <f t="shared" si="38"/>
        <v>3.3000000000000002E-2</v>
      </c>
      <c r="AC85" s="35">
        <v>0.12</v>
      </c>
      <c r="AD85" s="36">
        <v>98.7</v>
      </c>
      <c r="AE85" s="36">
        <v>101.2</v>
      </c>
      <c r="AF85" s="37">
        <f t="shared" si="39"/>
        <v>0.12303951367781155</v>
      </c>
      <c r="AG85" s="61">
        <v>0</v>
      </c>
      <c r="AH85" s="64">
        <v>77.900000000000006</v>
      </c>
      <c r="AI85" s="64">
        <v>100.5</v>
      </c>
      <c r="AJ85" s="39">
        <f t="shared" si="40"/>
        <v>0</v>
      </c>
      <c r="AK85" s="40">
        <v>0</v>
      </c>
      <c r="AL85" s="41">
        <v>158.5</v>
      </c>
      <c r="AM85" s="41">
        <v>181</v>
      </c>
      <c r="AN85" s="42">
        <f t="shared" ref="AN85:AN116" si="43">AK85*(AM85/AL85)</f>
        <v>0</v>
      </c>
      <c r="AO85" s="43">
        <f t="shared" si="42"/>
        <v>1</v>
      </c>
    </row>
    <row r="86" spans="1:41" x14ac:dyDescent="0.3">
      <c r="A86" s="65" t="s">
        <v>108</v>
      </c>
      <c r="B86" s="65" t="s">
        <v>110</v>
      </c>
      <c r="C86" s="111">
        <v>0.46</v>
      </c>
      <c r="D86" s="111">
        <f t="shared" si="30"/>
        <v>0.4</v>
      </c>
      <c r="F86" s="112">
        <f t="shared" si="31"/>
        <v>0.34</v>
      </c>
      <c r="G86" s="121">
        <f t="shared" si="32"/>
        <v>1.1393818520743466</v>
      </c>
      <c r="H86" s="113">
        <f t="shared" si="33"/>
        <v>0.06</v>
      </c>
      <c r="I86" s="112">
        <f t="shared" si="34"/>
        <v>0.44738982970527785</v>
      </c>
      <c r="K86" s="123">
        <f t="shared" ref="K81:K143" si="44">I86*1.15</f>
        <v>0.51449830416106945</v>
      </c>
      <c r="L86" s="50">
        <f t="shared" si="35"/>
        <v>5.4498304161069433E-2</v>
      </c>
      <c r="M86" s="51">
        <f t="shared" si="36"/>
        <v>0.11847457426319441</v>
      </c>
      <c r="Q86" s="60">
        <v>0.76</v>
      </c>
      <c r="R86" s="55">
        <v>16.010000000000002</v>
      </c>
      <c r="S86" s="55">
        <v>18.36</v>
      </c>
      <c r="T86" s="31">
        <f t="shared" si="29"/>
        <v>0.8715552779512804</v>
      </c>
      <c r="U86" s="62">
        <v>0</v>
      </c>
      <c r="V86" s="58">
        <v>96.2</v>
      </c>
      <c r="W86" s="58">
        <v>101.7</v>
      </c>
      <c r="X86" s="48">
        <f t="shared" si="37"/>
        <v>0</v>
      </c>
      <c r="Y86" s="63">
        <v>0.05</v>
      </c>
      <c r="Z86" s="33">
        <v>106.8</v>
      </c>
      <c r="AA86" s="33">
        <v>114.8</v>
      </c>
      <c r="AB86" s="34">
        <f t="shared" si="38"/>
        <v>5.3745318352059923E-2</v>
      </c>
      <c r="AC86" s="35">
        <v>7.0000000000000007E-2</v>
      </c>
      <c r="AD86" s="36">
        <v>108.3</v>
      </c>
      <c r="AE86" s="36">
        <v>117.1</v>
      </c>
      <c r="AF86" s="37">
        <f t="shared" si="39"/>
        <v>7.5687903970452441E-2</v>
      </c>
      <c r="AG86" s="61">
        <v>0.12</v>
      </c>
      <c r="AH86" s="64">
        <v>108.3</v>
      </c>
      <c r="AI86" s="64">
        <v>124.9</v>
      </c>
      <c r="AJ86" s="39">
        <f t="shared" si="40"/>
        <v>0.13839335180055401</v>
      </c>
      <c r="AK86" s="40">
        <v>0</v>
      </c>
      <c r="AL86" s="41">
        <v>158.5</v>
      </c>
      <c r="AM86" s="41">
        <v>181</v>
      </c>
      <c r="AN86" s="42">
        <f t="shared" si="43"/>
        <v>0</v>
      </c>
      <c r="AO86" s="43">
        <f t="shared" si="42"/>
        <v>1</v>
      </c>
    </row>
    <row r="87" spans="1:41" x14ac:dyDescent="0.3">
      <c r="A87" s="65" t="s">
        <v>109</v>
      </c>
      <c r="B87" s="65" t="s">
        <v>110</v>
      </c>
      <c r="C87" s="111">
        <v>0.45</v>
      </c>
      <c r="D87" s="111">
        <f t="shared" si="30"/>
        <v>0.39130434782608697</v>
      </c>
      <c r="F87" s="112">
        <f t="shared" si="31"/>
        <v>0.33260869565217394</v>
      </c>
      <c r="G87" s="121">
        <f t="shared" si="32"/>
        <v>1.1393818520743466</v>
      </c>
      <c r="H87" s="113">
        <f t="shared" si="33"/>
        <v>5.8695652173913045E-2</v>
      </c>
      <c r="I87" s="112">
        <f t="shared" si="34"/>
        <v>0.43766396384211964</v>
      </c>
      <c r="K87" s="123">
        <f t="shared" si="44"/>
        <v>0.5033135584184375</v>
      </c>
      <c r="L87" s="50">
        <f t="shared" si="35"/>
        <v>5.331355841843749E-2</v>
      </c>
      <c r="M87" s="51">
        <f t="shared" si="36"/>
        <v>0.11847457426319442</v>
      </c>
      <c r="Q87" s="60">
        <v>0.76</v>
      </c>
      <c r="R87" s="55">
        <v>16.010000000000002</v>
      </c>
      <c r="S87" s="55">
        <v>18.36</v>
      </c>
      <c r="T87" s="31">
        <f t="shared" si="29"/>
        <v>0.8715552779512804</v>
      </c>
      <c r="U87" s="62">
        <v>0</v>
      </c>
      <c r="V87" s="58">
        <v>96.2</v>
      </c>
      <c r="W87" s="58">
        <v>101.7</v>
      </c>
      <c r="X87" s="48">
        <f t="shared" si="37"/>
        <v>0</v>
      </c>
      <c r="Y87" s="63">
        <v>0.05</v>
      </c>
      <c r="Z87" s="33">
        <v>106.8</v>
      </c>
      <c r="AA87" s="33">
        <v>114.8</v>
      </c>
      <c r="AB87" s="34">
        <f t="shared" si="38"/>
        <v>5.3745318352059923E-2</v>
      </c>
      <c r="AC87" s="35">
        <v>7.0000000000000007E-2</v>
      </c>
      <c r="AD87" s="36">
        <v>108.3</v>
      </c>
      <c r="AE87" s="36">
        <v>117.1</v>
      </c>
      <c r="AF87" s="37">
        <f t="shared" si="39"/>
        <v>7.5687903970452441E-2</v>
      </c>
      <c r="AG87" s="61">
        <v>0.12</v>
      </c>
      <c r="AH87" s="64">
        <v>108.3</v>
      </c>
      <c r="AI87" s="64">
        <v>124.9</v>
      </c>
      <c r="AJ87" s="39">
        <f t="shared" si="40"/>
        <v>0.13839335180055401</v>
      </c>
      <c r="AK87" s="40">
        <v>0</v>
      </c>
      <c r="AL87" s="41">
        <v>158.5</v>
      </c>
      <c r="AM87" s="41">
        <v>181</v>
      </c>
      <c r="AN87" s="42">
        <f t="shared" si="43"/>
        <v>0</v>
      </c>
      <c r="AO87" s="43">
        <f t="shared" si="42"/>
        <v>1</v>
      </c>
    </row>
    <row r="88" spans="1:41" x14ac:dyDescent="0.3">
      <c r="A88" s="65" t="s">
        <v>79</v>
      </c>
      <c r="B88" s="65" t="s">
        <v>110</v>
      </c>
      <c r="C88" s="111">
        <v>6.1</v>
      </c>
      <c r="D88" s="111">
        <f t="shared" si="30"/>
        <v>5.304347826086957</v>
      </c>
      <c r="F88" s="112">
        <f t="shared" si="31"/>
        <v>4.5086956521739134</v>
      </c>
      <c r="G88" s="121">
        <f t="shared" si="32"/>
        <v>1.1393818520743466</v>
      </c>
      <c r="H88" s="113">
        <f t="shared" si="33"/>
        <v>0.79565217391304355</v>
      </c>
      <c r="I88" s="112">
        <f t="shared" si="34"/>
        <v>5.9327781765265115</v>
      </c>
      <c r="K88" s="123">
        <f t="shared" si="44"/>
        <v>6.8226949030054875</v>
      </c>
      <c r="L88" s="50">
        <f t="shared" si="35"/>
        <v>0.72269490300548789</v>
      </c>
      <c r="M88" s="51">
        <f t="shared" si="36"/>
        <v>0.11847457426319474</v>
      </c>
      <c r="Q88" s="60">
        <v>0.76</v>
      </c>
      <c r="R88" s="55">
        <v>16.010000000000002</v>
      </c>
      <c r="S88" s="55">
        <v>18.36</v>
      </c>
      <c r="T88" s="31">
        <f t="shared" si="29"/>
        <v>0.8715552779512804</v>
      </c>
      <c r="U88" s="62">
        <v>0</v>
      </c>
      <c r="V88" s="58">
        <v>96.2</v>
      </c>
      <c r="W88" s="58">
        <v>101.7</v>
      </c>
      <c r="X88" s="48">
        <f t="shared" si="37"/>
        <v>0</v>
      </c>
      <c r="Y88" s="63">
        <v>0.05</v>
      </c>
      <c r="Z88" s="33">
        <v>106.8</v>
      </c>
      <c r="AA88" s="33">
        <v>114.8</v>
      </c>
      <c r="AB88" s="34">
        <f t="shared" si="38"/>
        <v>5.3745318352059923E-2</v>
      </c>
      <c r="AC88" s="35">
        <v>7.0000000000000007E-2</v>
      </c>
      <c r="AD88" s="36">
        <v>108.3</v>
      </c>
      <c r="AE88" s="36">
        <v>117.1</v>
      </c>
      <c r="AF88" s="37">
        <f t="shared" si="39"/>
        <v>7.5687903970452441E-2</v>
      </c>
      <c r="AG88" s="61">
        <v>0.12</v>
      </c>
      <c r="AH88" s="64">
        <v>108.3</v>
      </c>
      <c r="AI88" s="64">
        <v>124.9</v>
      </c>
      <c r="AJ88" s="39">
        <f t="shared" si="40"/>
        <v>0.13839335180055401</v>
      </c>
      <c r="AK88" s="40">
        <v>0</v>
      </c>
      <c r="AL88" s="41">
        <v>158.5</v>
      </c>
      <c r="AM88" s="41">
        <v>181</v>
      </c>
      <c r="AN88" s="42">
        <f t="shared" si="43"/>
        <v>0</v>
      </c>
      <c r="AO88" s="43">
        <f t="shared" si="42"/>
        <v>1</v>
      </c>
    </row>
    <row r="89" spans="1:41" x14ac:dyDescent="0.3">
      <c r="A89" s="65" t="s">
        <v>80</v>
      </c>
      <c r="B89" s="65" t="s">
        <v>110</v>
      </c>
      <c r="C89" s="111">
        <v>0.09</v>
      </c>
      <c r="D89" s="111">
        <f t="shared" si="30"/>
        <v>7.8260869565217397E-2</v>
      </c>
      <c r="F89" s="112">
        <f t="shared" si="31"/>
        <v>6.6521739130434784E-2</v>
      </c>
      <c r="G89" s="121">
        <f t="shared" si="32"/>
        <v>1.1393818520743466</v>
      </c>
      <c r="H89" s="113">
        <f t="shared" si="33"/>
        <v>1.173913043478261E-2</v>
      </c>
      <c r="I89" s="112">
        <f t="shared" si="34"/>
        <v>8.7532792768423934E-2</v>
      </c>
      <c r="K89" s="123">
        <f t="shared" si="44"/>
        <v>0.10066271168368751</v>
      </c>
      <c r="L89" s="50">
        <f t="shared" si="35"/>
        <v>1.0662711683687515E-2</v>
      </c>
      <c r="M89" s="51">
        <f t="shared" si="36"/>
        <v>0.11847457426319462</v>
      </c>
      <c r="Q89" s="60">
        <v>0.76</v>
      </c>
      <c r="R89" s="55">
        <v>16.010000000000002</v>
      </c>
      <c r="S89" s="55">
        <v>18.36</v>
      </c>
      <c r="T89" s="31">
        <f t="shared" si="29"/>
        <v>0.8715552779512804</v>
      </c>
      <c r="U89" s="62">
        <v>0</v>
      </c>
      <c r="V89" s="58">
        <v>96.2</v>
      </c>
      <c r="W89" s="58">
        <v>101.7</v>
      </c>
      <c r="X89" s="48">
        <f t="shared" si="37"/>
        <v>0</v>
      </c>
      <c r="Y89" s="63">
        <v>0.05</v>
      </c>
      <c r="Z89" s="33">
        <v>106.8</v>
      </c>
      <c r="AA89" s="33">
        <v>114.8</v>
      </c>
      <c r="AB89" s="34">
        <f t="shared" si="38"/>
        <v>5.3745318352059923E-2</v>
      </c>
      <c r="AC89" s="35">
        <v>7.0000000000000007E-2</v>
      </c>
      <c r="AD89" s="36">
        <v>108.3</v>
      </c>
      <c r="AE89" s="36">
        <v>117.1</v>
      </c>
      <c r="AF89" s="37">
        <f t="shared" si="39"/>
        <v>7.5687903970452441E-2</v>
      </c>
      <c r="AG89" s="61">
        <v>0.12</v>
      </c>
      <c r="AH89" s="64">
        <v>108.3</v>
      </c>
      <c r="AI89" s="64">
        <v>124.9</v>
      </c>
      <c r="AJ89" s="39">
        <f t="shared" si="40"/>
        <v>0.13839335180055401</v>
      </c>
      <c r="AK89" s="40">
        <v>0</v>
      </c>
      <c r="AL89" s="41">
        <v>158.5</v>
      </c>
      <c r="AM89" s="41">
        <v>181</v>
      </c>
      <c r="AN89" s="42">
        <f t="shared" si="43"/>
        <v>0</v>
      </c>
      <c r="AO89" s="43">
        <f t="shared" si="42"/>
        <v>1</v>
      </c>
    </row>
    <row r="90" spans="1:41" x14ac:dyDescent="0.3">
      <c r="A90" s="65" t="s">
        <v>104</v>
      </c>
      <c r="B90" s="65" t="s">
        <v>110</v>
      </c>
      <c r="C90" s="111">
        <v>2.75</v>
      </c>
      <c r="D90" s="111">
        <f t="shared" si="30"/>
        <v>2.3913043478260874</v>
      </c>
      <c r="F90" s="112">
        <f t="shared" si="31"/>
        <v>2.0326086956521743</v>
      </c>
      <c r="G90" s="121">
        <f t="shared" si="32"/>
        <v>1.1393818520743466</v>
      </c>
      <c r="H90" s="113">
        <f t="shared" si="33"/>
        <v>0.35869565217391308</v>
      </c>
      <c r="I90" s="112">
        <f t="shared" si="34"/>
        <v>2.6746131123685095</v>
      </c>
      <c r="K90" s="123">
        <f t="shared" si="44"/>
        <v>3.0758050792237857</v>
      </c>
      <c r="L90" s="50">
        <f t="shared" si="35"/>
        <v>0.32580507922378565</v>
      </c>
      <c r="M90" s="51">
        <f t="shared" si="36"/>
        <v>0.11847457426319478</v>
      </c>
      <c r="Q90" s="60">
        <v>0.76</v>
      </c>
      <c r="R90" s="55">
        <v>16.010000000000002</v>
      </c>
      <c r="S90" s="55">
        <v>18.36</v>
      </c>
      <c r="T90" s="31">
        <f t="shared" si="29"/>
        <v>0.8715552779512804</v>
      </c>
      <c r="U90" s="62">
        <v>0</v>
      </c>
      <c r="V90" s="58">
        <v>96.2</v>
      </c>
      <c r="W90" s="58">
        <v>101.7</v>
      </c>
      <c r="X90" s="48">
        <f t="shared" si="37"/>
        <v>0</v>
      </c>
      <c r="Y90" s="63">
        <v>0.05</v>
      </c>
      <c r="Z90" s="33">
        <v>106.8</v>
      </c>
      <c r="AA90" s="33">
        <v>114.8</v>
      </c>
      <c r="AB90" s="34">
        <f t="shared" si="38"/>
        <v>5.3745318352059923E-2</v>
      </c>
      <c r="AC90" s="35">
        <v>7.0000000000000007E-2</v>
      </c>
      <c r="AD90" s="36">
        <v>108.3</v>
      </c>
      <c r="AE90" s="36">
        <v>117.1</v>
      </c>
      <c r="AF90" s="37">
        <f t="shared" si="39"/>
        <v>7.5687903970452441E-2</v>
      </c>
      <c r="AG90" s="61">
        <v>0.12</v>
      </c>
      <c r="AH90" s="64">
        <v>108.3</v>
      </c>
      <c r="AI90" s="64">
        <v>124.9</v>
      </c>
      <c r="AJ90" s="39">
        <f t="shared" si="40"/>
        <v>0.13839335180055401</v>
      </c>
      <c r="AK90" s="40">
        <v>0</v>
      </c>
      <c r="AL90" s="41">
        <v>158.5</v>
      </c>
      <c r="AM90" s="41">
        <v>181</v>
      </c>
      <c r="AN90" s="42">
        <f t="shared" si="43"/>
        <v>0</v>
      </c>
      <c r="AO90" s="43">
        <f t="shared" si="42"/>
        <v>1</v>
      </c>
    </row>
    <row r="91" spans="1:41" x14ac:dyDescent="0.3">
      <c r="A91" s="66" t="s">
        <v>50</v>
      </c>
      <c r="B91" s="65" t="s">
        <v>115</v>
      </c>
      <c r="C91" s="111">
        <v>4.18</v>
      </c>
      <c r="D91" s="111">
        <f t="shared" si="30"/>
        <v>3.6347826086956521</v>
      </c>
      <c r="F91" s="112">
        <f t="shared" si="31"/>
        <v>3.089565217391304</v>
      </c>
      <c r="G91" s="121">
        <f t="shared" si="32"/>
        <v>1.1354325061538904</v>
      </c>
      <c r="H91" s="113">
        <f t="shared" si="33"/>
        <v>0.54521739130434776</v>
      </c>
      <c r="I91" s="112">
        <f t="shared" si="34"/>
        <v>4.0532101690128455</v>
      </c>
      <c r="K91" s="123">
        <f t="shared" si="44"/>
        <v>4.6611916943647715</v>
      </c>
      <c r="L91" s="50">
        <f t="shared" si="35"/>
        <v>0.48119169436477183</v>
      </c>
      <c r="M91" s="51">
        <f t="shared" si="36"/>
        <v>0.11511763023080666</v>
      </c>
      <c r="Q91" s="60">
        <v>0.85</v>
      </c>
      <c r="R91" s="55">
        <v>16.010000000000002</v>
      </c>
      <c r="S91" s="55">
        <v>18.36</v>
      </c>
      <c r="T91" s="31">
        <f t="shared" si="29"/>
        <v>0.97476577139287934</v>
      </c>
      <c r="U91" s="62">
        <v>0.05</v>
      </c>
      <c r="V91" s="58">
        <v>96.2</v>
      </c>
      <c r="W91" s="58">
        <v>101.7</v>
      </c>
      <c r="X91" s="48">
        <f t="shared" si="37"/>
        <v>5.2858627858627862E-2</v>
      </c>
      <c r="Y91" s="63">
        <v>0.05</v>
      </c>
      <c r="Z91" s="33">
        <v>106.8</v>
      </c>
      <c r="AA91" s="33">
        <v>114.8</v>
      </c>
      <c r="AB91" s="34">
        <f t="shared" si="38"/>
        <v>5.3745318352059923E-2</v>
      </c>
      <c r="AC91" s="35">
        <v>0.05</v>
      </c>
      <c r="AD91" s="36">
        <v>108.3</v>
      </c>
      <c r="AE91" s="36">
        <v>117.1</v>
      </c>
      <c r="AF91" s="37">
        <f t="shared" si="39"/>
        <v>5.4062788550323176E-2</v>
      </c>
      <c r="AG91" s="61">
        <v>0</v>
      </c>
      <c r="AH91" s="64">
        <v>108.3</v>
      </c>
      <c r="AI91" s="64">
        <v>124.9</v>
      </c>
      <c r="AJ91" s="39">
        <f t="shared" si="40"/>
        <v>0</v>
      </c>
      <c r="AK91" s="40">
        <v>0</v>
      </c>
      <c r="AL91" s="41">
        <v>158.5</v>
      </c>
      <c r="AM91" s="41">
        <v>181</v>
      </c>
      <c r="AN91" s="42">
        <f t="shared" si="43"/>
        <v>0</v>
      </c>
      <c r="AO91" s="43">
        <f t="shared" si="42"/>
        <v>1</v>
      </c>
    </row>
    <row r="92" spans="1:41" x14ac:dyDescent="0.3">
      <c r="A92" s="66" t="s">
        <v>54</v>
      </c>
      <c r="B92" s="65" t="s">
        <v>115</v>
      </c>
      <c r="C92" s="111">
        <v>6.83</v>
      </c>
      <c r="D92" s="111">
        <f t="shared" si="30"/>
        <v>5.9391304347826095</v>
      </c>
      <c r="F92" s="112">
        <f t="shared" si="31"/>
        <v>5.048260869565218</v>
      </c>
      <c r="G92" s="121">
        <f t="shared" si="32"/>
        <v>1.1354325061538904</v>
      </c>
      <c r="H92" s="113">
        <f t="shared" si="33"/>
        <v>0.89086956521739136</v>
      </c>
      <c r="I92" s="112">
        <f t="shared" si="34"/>
        <v>6.6228290560664451</v>
      </c>
      <c r="K92" s="123">
        <f t="shared" si="44"/>
        <v>7.6162534144764109</v>
      </c>
      <c r="L92" s="50">
        <f t="shared" si="35"/>
        <v>0.78625341447641084</v>
      </c>
      <c r="M92" s="51">
        <f t="shared" si="36"/>
        <v>0.11511763023080686</v>
      </c>
      <c r="Q92" s="60">
        <v>0.85</v>
      </c>
      <c r="R92" s="55">
        <v>16.010000000000002</v>
      </c>
      <c r="S92" s="55">
        <v>18.36</v>
      </c>
      <c r="T92" s="31">
        <f t="shared" si="29"/>
        <v>0.97476577139287934</v>
      </c>
      <c r="U92" s="62">
        <v>0.05</v>
      </c>
      <c r="V92" s="58">
        <v>96.2</v>
      </c>
      <c r="W92" s="58">
        <v>101.7</v>
      </c>
      <c r="X92" s="48">
        <f t="shared" si="37"/>
        <v>5.2858627858627862E-2</v>
      </c>
      <c r="Y92" s="63">
        <v>0.05</v>
      </c>
      <c r="Z92" s="33">
        <v>106.8</v>
      </c>
      <c r="AA92" s="33">
        <v>114.8</v>
      </c>
      <c r="AB92" s="34">
        <f t="shared" si="38"/>
        <v>5.3745318352059923E-2</v>
      </c>
      <c r="AC92" s="35">
        <v>0.05</v>
      </c>
      <c r="AD92" s="36">
        <v>108.3</v>
      </c>
      <c r="AE92" s="36">
        <v>117.1</v>
      </c>
      <c r="AF92" s="37">
        <f t="shared" si="39"/>
        <v>5.4062788550323176E-2</v>
      </c>
      <c r="AG92" s="61">
        <v>0</v>
      </c>
      <c r="AH92" s="64">
        <v>108.3</v>
      </c>
      <c r="AI92" s="64">
        <v>124.9</v>
      </c>
      <c r="AJ92" s="39">
        <f t="shared" si="40"/>
        <v>0</v>
      </c>
      <c r="AK92" s="40">
        <v>0</v>
      </c>
      <c r="AL92" s="41">
        <v>158.5</v>
      </c>
      <c r="AM92" s="41">
        <v>181</v>
      </c>
      <c r="AN92" s="42">
        <f t="shared" si="43"/>
        <v>0</v>
      </c>
      <c r="AO92" s="43">
        <f t="shared" si="42"/>
        <v>1</v>
      </c>
    </row>
    <row r="93" spans="1:41" x14ac:dyDescent="0.3">
      <c r="A93" s="66" t="s">
        <v>111</v>
      </c>
      <c r="B93" s="65" t="s">
        <v>115</v>
      </c>
      <c r="C93" s="111">
        <v>6.83</v>
      </c>
      <c r="D93" s="111">
        <f t="shared" si="30"/>
        <v>5.9391304347826095</v>
      </c>
      <c r="F93" s="112">
        <f t="shared" si="31"/>
        <v>5.048260869565218</v>
      </c>
      <c r="G93" s="121">
        <f t="shared" si="32"/>
        <v>1.1354325061538904</v>
      </c>
      <c r="H93" s="113">
        <f t="shared" si="33"/>
        <v>0.89086956521739136</v>
      </c>
      <c r="I93" s="112">
        <f t="shared" si="34"/>
        <v>6.6228290560664451</v>
      </c>
      <c r="K93" s="123">
        <f t="shared" si="44"/>
        <v>7.6162534144764109</v>
      </c>
      <c r="L93" s="50">
        <f t="shared" si="35"/>
        <v>0.78625341447641084</v>
      </c>
      <c r="M93" s="51">
        <f t="shared" si="36"/>
        <v>0.11511763023080686</v>
      </c>
      <c r="Q93" s="60">
        <v>0.85</v>
      </c>
      <c r="R93" s="55">
        <v>16.010000000000002</v>
      </c>
      <c r="S93" s="55">
        <v>18.36</v>
      </c>
      <c r="T93" s="31">
        <f t="shared" si="29"/>
        <v>0.97476577139287934</v>
      </c>
      <c r="U93" s="62">
        <v>0.05</v>
      </c>
      <c r="V93" s="58">
        <v>96.2</v>
      </c>
      <c r="W93" s="58">
        <v>101.7</v>
      </c>
      <c r="X93" s="48">
        <f t="shared" si="37"/>
        <v>5.2858627858627862E-2</v>
      </c>
      <c r="Y93" s="63">
        <v>0.05</v>
      </c>
      <c r="Z93" s="33">
        <v>106.8</v>
      </c>
      <c r="AA93" s="33">
        <v>114.8</v>
      </c>
      <c r="AB93" s="34">
        <f t="shared" si="38"/>
        <v>5.3745318352059923E-2</v>
      </c>
      <c r="AC93" s="35">
        <v>0.05</v>
      </c>
      <c r="AD93" s="36">
        <v>108.3</v>
      </c>
      <c r="AE93" s="36">
        <v>117.1</v>
      </c>
      <c r="AF93" s="37">
        <f t="shared" si="39"/>
        <v>5.4062788550323176E-2</v>
      </c>
      <c r="AG93" s="61">
        <v>0</v>
      </c>
      <c r="AH93" s="64">
        <v>108.3</v>
      </c>
      <c r="AI93" s="64">
        <v>124.9</v>
      </c>
      <c r="AJ93" s="39">
        <f t="shared" si="40"/>
        <v>0</v>
      </c>
      <c r="AK93" s="40">
        <v>0</v>
      </c>
      <c r="AL93" s="41">
        <v>158.5</v>
      </c>
      <c r="AM93" s="41">
        <v>181</v>
      </c>
      <c r="AN93" s="42">
        <f t="shared" si="43"/>
        <v>0</v>
      </c>
      <c r="AO93" s="43">
        <f t="shared" si="42"/>
        <v>1</v>
      </c>
    </row>
    <row r="94" spans="1:41" x14ac:dyDescent="0.3">
      <c r="A94" s="66" t="s">
        <v>112</v>
      </c>
      <c r="B94" s="65" t="s">
        <v>115</v>
      </c>
      <c r="C94" s="111">
        <v>6.83</v>
      </c>
      <c r="D94" s="111">
        <f t="shared" si="30"/>
        <v>5.9391304347826095</v>
      </c>
      <c r="F94" s="112">
        <f t="shared" si="31"/>
        <v>5.048260869565218</v>
      </c>
      <c r="G94" s="121">
        <f t="shared" si="32"/>
        <v>1.1354325061538904</v>
      </c>
      <c r="H94" s="113">
        <f t="shared" si="33"/>
        <v>0.89086956521739136</v>
      </c>
      <c r="I94" s="112">
        <f t="shared" si="34"/>
        <v>6.6228290560664451</v>
      </c>
      <c r="K94" s="123">
        <f t="shared" si="44"/>
        <v>7.6162534144764109</v>
      </c>
      <c r="L94" s="50">
        <f t="shared" si="35"/>
        <v>0.78625341447641084</v>
      </c>
      <c r="M94" s="51">
        <f t="shared" si="36"/>
        <v>0.11511763023080686</v>
      </c>
      <c r="Q94" s="60">
        <v>0.85</v>
      </c>
      <c r="R94" s="55">
        <v>16.010000000000002</v>
      </c>
      <c r="S94" s="55">
        <v>18.36</v>
      </c>
      <c r="T94" s="31">
        <f t="shared" si="29"/>
        <v>0.97476577139287934</v>
      </c>
      <c r="U94" s="62">
        <v>0.05</v>
      </c>
      <c r="V94" s="58">
        <v>96.2</v>
      </c>
      <c r="W94" s="58">
        <v>101.7</v>
      </c>
      <c r="X94" s="48">
        <f t="shared" si="37"/>
        <v>5.2858627858627862E-2</v>
      </c>
      <c r="Y94" s="63">
        <v>0.05</v>
      </c>
      <c r="Z94" s="33">
        <v>106.8</v>
      </c>
      <c r="AA94" s="33">
        <v>114.8</v>
      </c>
      <c r="AB94" s="34">
        <f t="shared" si="38"/>
        <v>5.3745318352059923E-2</v>
      </c>
      <c r="AC94" s="35">
        <v>0.05</v>
      </c>
      <c r="AD94" s="36">
        <v>108.3</v>
      </c>
      <c r="AE94" s="36">
        <v>117.1</v>
      </c>
      <c r="AF94" s="37">
        <f t="shared" si="39"/>
        <v>5.4062788550323176E-2</v>
      </c>
      <c r="AG94" s="61">
        <v>0</v>
      </c>
      <c r="AH94" s="64">
        <v>108.3</v>
      </c>
      <c r="AI94" s="64">
        <v>124.9</v>
      </c>
      <c r="AJ94" s="39">
        <f t="shared" si="40"/>
        <v>0</v>
      </c>
      <c r="AK94" s="40">
        <v>0</v>
      </c>
      <c r="AL94" s="41">
        <v>158.5</v>
      </c>
      <c r="AM94" s="41">
        <v>181</v>
      </c>
      <c r="AN94" s="42">
        <f t="shared" si="43"/>
        <v>0</v>
      </c>
      <c r="AO94" s="43">
        <f t="shared" si="42"/>
        <v>1</v>
      </c>
    </row>
    <row r="95" spans="1:41" x14ac:dyDescent="0.3">
      <c r="A95" s="66" t="s">
        <v>41</v>
      </c>
      <c r="B95" s="65" t="s">
        <v>115</v>
      </c>
      <c r="C95" s="111">
        <v>6.83</v>
      </c>
      <c r="D95" s="111">
        <f t="shared" si="30"/>
        <v>5.9391304347826095</v>
      </c>
      <c r="F95" s="112">
        <f t="shared" si="31"/>
        <v>5.048260869565218</v>
      </c>
      <c r="G95" s="121">
        <f t="shared" si="32"/>
        <v>1.1354325061538904</v>
      </c>
      <c r="H95" s="113">
        <f t="shared" si="33"/>
        <v>0.89086956521739136</v>
      </c>
      <c r="I95" s="112">
        <f t="shared" si="34"/>
        <v>6.6228290560664451</v>
      </c>
      <c r="K95" s="123">
        <f t="shared" si="44"/>
        <v>7.6162534144764109</v>
      </c>
      <c r="L95" s="50">
        <f t="shared" si="35"/>
        <v>0.78625341447641084</v>
      </c>
      <c r="M95" s="51">
        <f t="shared" si="36"/>
        <v>0.11511763023080686</v>
      </c>
      <c r="Q95" s="60">
        <v>0.85</v>
      </c>
      <c r="R95" s="55">
        <v>16.010000000000002</v>
      </c>
      <c r="S95" s="55">
        <v>18.36</v>
      </c>
      <c r="T95" s="31">
        <f t="shared" si="29"/>
        <v>0.97476577139287934</v>
      </c>
      <c r="U95" s="62">
        <v>0.05</v>
      </c>
      <c r="V95" s="58">
        <v>96.2</v>
      </c>
      <c r="W95" s="58">
        <v>101.7</v>
      </c>
      <c r="X95" s="48">
        <f t="shared" si="37"/>
        <v>5.2858627858627862E-2</v>
      </c>
      <c r="Y95" s="63">
        <v>0.05</v>
      </c>
      <c r="Z95" s="33">
        <v>106.8</v>
      </c>
      <c r="AA95" s="33">
        <v>114.8</v>
      </c>
      <c r="AB95" s="34">
        <f t="shared" si="38"/>
        <v>5.3745318352059923E-2</v>
      </c>
      <c r="AC95" s="35">
        <v>0.05</v>
      </c>
      <c r="AD95" s="36">
        <v>108.3</v>
      </c>
      <c r="AE95" s="36">
        <v>117.1</v>
      </c>
      <c r="AF95" s="37">
        <f t="shared" si="39"/>
        <v>5.4062788550323176E-2</v>
      </c>
      <c r="AG95" s="61">
        <v>0</v>
      </c>
      <c r="AH95" s="64">
        <v>108.3</v>
      </c>
      <c r="AI95" s="64">
        <v>124.9</v>
      </c>
      <c r="AJ95" s="39">
        <f t="shared" si="40"/>
        <v>0</v>
      </c>
      <c r="AK95" s="40">
        <v>0</v>
      </c>
      <c r="AL95" s="41">
        <v>158.5</v>
      </c>
      <c r="AM95" s="41">
        <v>181</v>
      </c>
      <c r="AN95" s="42">
        <f t="shared" si="43"/>
        <v>0</v>
      </c>
      <c r="AO95" s="43">
        <f t="shared" si="42"/>
        <v>1</v>
      </c>
    </row>
    <row r="96" spans="1:41" x14ac:dyDescent="0.3">
      <c r="A96" s="66" t="s">
        <v>113</v>
      </c>
      <c r="B96" s="65" t="s">
        <v>115</v>
      </c>
      <c r="C96" s="111">
        <v>6.83</v>
      </c>
      <c r="D96" s="111">
        <f t="shared" si="30"/>
        <v>5.9391304347826095</v>
      </c>
      <c r="F96" s="112">
        <f t="shared" si="31"/>
        <v>5.048260869565218</v>
      </c>
      <c r="G96" s="121">
        <f t="shared" si="32"/>
        <v>1.1354325061538904</v>
      </c>
      <c r="H96" s="113">
        <f t="shared" si="33"/>
        <v>0.89086956521739136</v>
      </c>
      <c r="I96" s="112">
        <f t="shared" si="34"/>
        <v>6.6228290560664451</v>
      </c>
      <c r="K96" s="123">
        <f t="shared" si="44"/>
        <v>7.6162534144764109</v>
      </c>
      <c r="L96" s="50">
        <f t="shared" si="35"/>
        <v>0.78625341447641084</v>
      </c>
      <c r="M96" s="51">
        <f t="shared" si="36"/>
        <v>0.11511763023080686</v>
      </c>
      <c r="Q96" s="60">
        <v>0.85</v>
      </c>
      <c r="R96" s="55">
        <v>16.010000000000002</v>
      </c>
      <c r="S96" s="55">
        <v>18.36</v>
      </c>
      <c r="T96" s="31">
        <f t="shared" si="29"/>
        <v>0.97476577139287934</v>
      </c>
      <c r="U96" s="62">
        <v>0.05</v>
      </c>
      <c r="V96" s="58">
        <v>96.2</v>
      </c>
      <c r="W96" s="58">
        <v>101.7</v>
      </c>
      <c r="X96" s="48">
        <f t="shared" si="37"/>
        <v>5.2858627858627862E-2</v>
      </c>
      <c r="Y96" s="63">
        <v>0.05</v>
      </c>
      <c r="Z96" s="33">
        <v>106.8</v>
      </c>
      <c r="AA96" s="33">
        <v>114.8</v>
      </c>
      <c r="AB96" s="34">
        <f t="shared" si="38"/>
        <v>5.3745318352059923E-2</v>
      </c>
      <c r="AC96" s="35">
        <v>0.05</v>
      </c>
      <c r="AD96" s="36">
        <v>108.3</v>
      </c>
      <c r="AE96" s="36">
        <v>117.1</v>
      </c>
      <c r="AF96" s="37">
        <f t="shared" si="39"/>
        <v>5.4062788550323176E-2</v>
      </c>
      <c r="AG96" s="61">
        <v>0</v>
      </c>
      <c r="AH96" s="64">
        <v>108.3</v>
      </c>
      <c r="AI96" s="64">
        <v>124.9</v>
      </c>
      <c r="AJ96" s="39">
        <f t="shared" si="40"/>
        <v>0</v>
      </c>
      <c r="AK96" s="40">
        <v>0</v>
      </c>
      <c r="AL96" s="41">
        <v>158.5</v>
      </c>
      <c r="AM96" s="41">
        <v>181</v>
      </c>
      <c r="AN96" s="42">
        <f t="shared" si="43"/>
        <v>0</v>
      </c>
      <c r="AO96" s="43">
        <f t="shared" si="42"/>
        <v>1</v>
      </c>
    </row>
    <row r="97" spans="1:41" x14ac:dyDescent="0.3">
      <c r="A97" s="66" t="s">
        <v>82</v>
      </c>
      <c r="B97" s="65" t="s">
        <v>115</v>
      </c>
      <c r="C97" s="111">
        <v>0.19</v>
      </c>
      <c r="D97" s="111">
        <f t="shared" si="30"/>
        <v>0.16521739130434784</v>
      </c>
      <c r="F97" s="112">
        <f t="shared" si="31"/>
        <v>0.14043478260869566</v>
      </c>
      <c r="G97" s="121">
        <f t="shared" si="32"/>
        <v>1.1354325061538904</v>
      </c>
      <c r="H97" s="113">
        <f t="shared" si="33"/>
        <v>2.4782608695652176E-2</v>
      </c>
      <c r="I97" s="112">
        <f t="shared" si="34"/>
        <v>0.18423682586422027</v>
      </c>
      <c r="K97" s="123">
        <f t="shared" si="44"/>
        <v>0.2118723497438533</v>
      </c>
      <c r="L97" s="50">
        <f t="shared" si="35"/>
        <v>2.1872349743853298E-2</v>
      </c>
      <c r="M97" s="51">
        <f t="shared" si="36"/>
        <v>0.11511763023080683</v>
      </c>
      <c r="Q97" s="60">
        <v>0.85</v>
      </c>
      <c r="R97" s="55">
        <v>16.010000000000002</v>
      </c>
      <c r="S97" s="55">
        <v>18.36</v>
      </c>
      <c r="T97" s="31">
        <f t="shared" si="29"/>
        <v>0.97476577139287934</v>
      </c>
      <c r="U97" s="62">
        <v>0.05</v>
      </c>
      <c r="V97" s="58">
        <v>96.2</v>
      </c>
      <c r="W97" s="58">
        <v>101.7</v>
      </c>
      <c r="X97" s="48">
        <f t="shared" si="37"/>
        <v>5.2858627858627862E-2</v>
      </c>
      <c r="Y97" s="63">
        <v>0.05</v>
      </c>
      <c r="Z97" s="33">
        <v>106.8</v>
      </c>
      <c r="AA97" s="33">
        <v>114.8</v>
      </c>
      <c r="AB97" s="34">
        <f t="shared" si="38"/>
        <v>5.3745318352059923E-2</v>
      </c>
      <c r="AC97" s="35">
        <v>0.05</v>
      </c>
      <c r="AD97" s="36">
        <v>108.3</v>
      </c>
      <c r="AE97" s="36">
        <v>117.1</v>
      </c>
      <c r="AF97" s="37">
        <f t="shared" si="39"/>
        <v>5.4062788550323176E-2</v>
      </c>
      <c r="AG97" s="61">
        <v>0</v>
      </c>
      <c r="AH97" s="64">
        <v>108.3</v>
      </c>
      <c r="AI97" s="64">
        <v>124.9</v>
      </c>
      <c r="AJ97" s="39">
        <f t="shared" si="40"/>
        <v>0</v>
      </c>
      <c r="AK97" s="40">
        <v>0</v>
      </c>
      <c r="AL97" s="41">
        <v>158.5</v>
      </c>
      <c r="AM97" s="41">
        <v>181</v>
      </c>
      <c r="AN97" s="42">
        <f t="shared" si="43"/>
        <v>0</v>
      </c>
      <c r="AO97" s="43">
        <f t="shared" si="42"/>
        <v>1</v>
      </c>
    </row>
    <row r="98" spans="1:41" x14ac:dyDescent="0.3">
      <c r="A98" s="66" t="s">
        <v>114</v>
      </c>
      <c r="B98" s="65" t="s">
        <v>115</v>
      </c>
      <c r="C98" s="111">
        <v>0.5</v>
      </c>
      <c r="D98" s="111">
        <f t="shared" si="30"/>
        <v>0.43478260869565222</v>
      </c>
      <c r="F98" s="112">
        <f t="shared" si="31"/>
        <v>0.36956521739130438</v>
      </c>
      <c r="G98" s="121">
        <f t="shared" si="32"/>
        <v>1.1354325061538904</v>
      </c>
      <c r="H98" s="113">
        <f t="shared" si="33"/>
        <v>6.5217391304347824E-2</v>
      </c>
      <c r="I98" s="112">
        <f t="shared" si="34"/>
        <v>0.4848337522742639</v>
      </c>
      <c r="K98" s="123">
        <f t="shared" si="44"/>
        <v>0.55755881511540339</v>
      </c>
      <c r="L98" s="50">
        <f t="shared" si="35"/>
        <v>5.7558815115403394E-2</v>
      </c>
      <c r="M98" s="51">
        <f t="shared" si="36"/>
        <v>0.11511763023080679</v>
      </c>
      <c r="Q98" s="60">
        <v>0.85</v>
      </c>
      <c r="R98" s="55">
        <v>16.010000000000002</v>
      </c>
      <c r="S98" s="55">
        <v>18.36</v>
      </c>
      <c r="T98" s="31">
        <f t="shared" si="29"/>
        <v>0.97476577139287934</v>
      </c>
      <c r="U98" s="62">
        <v>0.05</v>
      </c>
      <c r="V98" s="58">
        <v>96.2</v>
      </c>
      <c r="W98" s="58">
        <v>101.7</v>
      </c>
      <c r="X98" s="48">
        <f t="shared" si="37"/>
        <v>5.2858627858627862E-2</v>
      </c>
      <c r="Y98" s="63">
        <v>0.05</v>
      </c>
      <c r="Z98" s="33">
        <v>106.8</v>
      </c>
      <c r="AA98" s="33">
        <v>114.8</v>
      </c>
      <c r="AB98" s="34">
        <f t="shared" si="38"/>
        <v>5.3745318352059923E-2</v>
      </c>
      <c r="AC98" s="35">
        <v>0.05</v>
      </c>
      <c r="AD98" s="36">
        <v>108.3</v>
      </c>
      <c r="AE98" s="36">
        <v>117.1</v>
      </c>
      <c r="AF98" s="37">
        <f t="shared" si="39"/>
        <v>5.4062788550323176E-2</v>
      </c>
      <c r="AG98" s="61">
        <v>0</v>
      </c>
      <c r="AH98" s="64">
        <v>108.3</v>
      </c>
      <c r="AI98" s="64">
        <v>124.9</v>
      </c>
      <c r="AJ98" s="39">
        <f t="shared" si="40"/>
        <v>0</v>
      </c>
      <c r="AK98" s="40">
        <v>0</v>
      </c>
      <c r="AL98" s="41">
        <v>158.5</v>
      </c>
      <c r="AM98" s="41">
        <v>181</v>
      </c>
      <c r="AN98" s="42">
        <f t="shared" si="43"/>
        <v>0</v>
      </c>
      <c r="AO98" s="43">
        <f t="shared" si="42"/>
        <v>1</v>
      </c>
    </row>
    <row r="99" spans="1:41" x14ac:dyDescent="0.3">
      <c r="A99" s="66" t="s">
        <v>91</v>
      </c>
      <c r="B99" s="65" t="s">
        <v>115</v>
      </c>
      <c r="C99" s="111">
        <v>1.41</v>
      </c>
      <c r="D99" s="111">
        <f t="shared" si="30"/>
        <v>1.2260869565217392</v>
      </c>
      <c r="F99" s="112">
        <f t="shared" si="31"/>
        <v>1.0421739130434782</v>
      </c>
      <c r="G99" s="121">
        <f t="shared" si="32"/>
        <v>1.1354325061538904</v>
      </c>
      <c r="H99" s="113">
        <f t="shared" si="33"/>
        <v>0.18391304347826087</v>
      </c>
      <c r="I99" s="112">
        <f t="shared" si="34"/>
        <v>1.3672311814134237</v>
      </c>
      <c r="K99" s="123">
        <f t="shared" si="44"/>
        <v>1.5723158586254371</v>
      </c>
      <c r="L99" s="50">
        <f t="shared" si="35"/>
        <v>0.16231585862543718</v>
      </c>
      <c r="M99" s="51">
        <f t="shared" si="36"/>
        <v>0.11511763023080651</v>
      </c>
      <c r="Q99" s="60">
        <v>0.85</v>
      </c>
      <c r="R99" s="55">
        <v>16.010000000000002</v>
      </c>
      <c r="S99" s="55">
        <v>18.36</v>
      </c>
      <c r="T99" s="31">
        <f t="shared" si="29"/>
        <v>0.97476577139287934</v>
      </c>
      <c r="U99" s="62">
        <v>0.05</v>
      </c>
      <c r="V99" s="58">
        <v>96.2</v>
      </c>
      <c r="W99" s="58">
        <v>101.7</v>
      </c>
      <c r="X99" s="48">
        <f t="shared" si="37"/>
        <v>5.2858627858627862E-2</v>
      </c>
      <c r="Y99" s="63">
        <v>0.05</v>
      </c>
      <c r="Z99" s="33">
        <v>106.8</v>
      </c>
      <c r="AA99" s="33">
        <v>114.8</v>
      </c>
      <c r="AB99" s="34">
        <f t="shared" si="38"/>
        <v>5.3745318352059923E-2</v>
      </c>
      <c r="AC99" s="35">
        <v>0.05</v>
      </c>
      <c r="AD99" s="36">
        <v>108.3</v>
      </c>
      <c r="AE99" s="36">
        <v>117.1</v>
      </c>
      <c r="AF99" s="37">
        <f t="shared" si="39"/>
        <v>5.4062788550323176E-2</v>
      </c>
      <c r="AG99" s="61">
        <v>0</v>
      </c>
      <c r="AH99" s="64">
        <v>108.3</v>
      </c>
      <c r="AI99" s="64">
        <v>124.9</v>
      </c>
      <c r="AJ99" s="39">
        <f t="shared" si="40"/>
        <v>0</v>
      </c>
      <c r="AK99" s="40">
        <v>0</v>
      </c>
      <c r="AL99" s="41">
        <v>158.5</v>
      </c>
      <c r="AM99" s="41">
        <v>181</v>
      </c>
      <c r="AN99" s="42">
        <f t="shared" si="43"/>
        <v>0</v>
      </c>
      <c r="AO99" s="43">
        <f t="shared" si="42"/>
        <v>1</v>
      </c>
    </row>
    <row r="100" spans="1:41" x14ac:dyDescent="0.3">
      <c r="A100" s="2" t="s">
        <v>117</v>
      </c>
      <c r="B100" s="65" t="s">
        <v>116</v>
      </c>
      <c r="C100" s="111">
        <v>4.42</v>
      </c>
      <c r="D100" s="111">
        <f t="shared" si="30"/>
        <v>3.8434782608695652</v>
      </c>
      <c r="F100" s="112">
        <f t="shared" si="31"/>
        <v>3.2669565217391305</v>
      </c>
      <c r="G100" s="121">
        <f t="shared" si="32"/>
        <v>1.1147136937219999</v>
      </c>
      <c r="H100" s="113">
        <f t="shared" si="33"/>
        <v>0.57652173913043481</v>
      </c>
      <c r="I100" s="112">
        <f t="shared" si="34"/>
        <v>4.2182429107074384</v>
      </c>
      <c r="K100" s="123">
        <f t="shared" si="44"/>
        <v>4.8509793473135536</v>
      </c>
      <c r="L100" s="50">
        <f t="shared" si="35"/>
        <v>0.4309793473135537</v>
      </c>
      <c r="M100" s="51">
        <f t="shared" si="36"/>
        <v>9.7506639663699934E-2</v>
      </c>
      <c r="Q100" s="60">
        <v>0.56999999999999995</v>
      </c>
      <c r="R100" s="55">
        <v>16.010000000000002</v>
      </c>
      <c r="S100" s="55">
        <v>18.36</v>
      </c>
      <c r="T100" s="31">
        <f t="shared" si="29"/>
        <v>0.65366645846346028</v>
      </c>
      <c r="U100" s="62">
        <v>0.13</v>
      </c>
      <c r="V100" s="58">
        <v>96.2</v>
      </c>
      <c r="W100" s="58">
        <v>101.7</v>
      </c>
      <c r="X100" s="48">
        <f t="shared" si="37"/>
        <v>0.13743243243243244</v>
      </c>
      <c r="Y100" s="63">
        <v>0.12</v>
      </c>
      <c r="Z100" s="33">
        <v>106.8</v>
      </c>
      <c r="AA100" s="33">
        <v>114.8</v>
      </c>
      <c r="AB100" s="34">
        <f t="shared" si="38"/>
        <v>0.1289887640449438</v>
      </c>
      <c r="AC100" s="35">
        <v>0.18</v>
      </c>
      <c r="AD100" s="36">
        <v>108.3</v>
      </c>
      <c r="AE100" s="36">
        <v>117.1</v>
      </c>
      <c r="AF100" s="37">
        <f t="shared" si="39"/>
        <v>0.19462603878116341</v>
      </c>
      <c r="AG100" s="61">
        <v>0</v>
      </c>
      <c r="AH100" s="64">
        <v>108.3</v>
      </c>
      <c r="AI100" s="64">
        <v>124.9</v>
      </c>
      <c r="AJ100" s="39">
        <f t="shared" si="40"/>
        <v>0</v>
      </c>
      <c r="AK100" s="40">
        <v>0</v>
      </c>
      <c r="AL100" s="41">
        <v>158.5</v>
      </c>
      <c r="AM100" s="41">
        <v>181</v>
      </c>
      <c r="AN100" s="42">
        <f t="shared" si="43"/>
        <v>0</v>
      </c>
      <c r="AO100" s="43">
        <f t="shared" si="42"/>
        <v>1</v>
      </c>
    </row>
    <row r="101" spans="1:41" ht="14.5" x14ac:dyDescent="0.35">
      <c r="A101" s="67" t="s">
        <v>118</v>
      </c>
      <c r="B101" s="65" t="s">
        <v>130</v>
      </c>
      <c r="C101" s="111">
        <v>0.45</v>
      </c>
      <c r="D101" s="111">
        <f t="shared" si="30"/>
        <v>0.39130434782608697</v>
      </c>
      <c r="F101" s="112">
        <f t="shared" si="31"/>
        <v>0.33260869565217394</v>
      </c>
      <c r="G101" s="121">
        <f t="shared" si="32"/>
        <v>1.1412870851471406</v>
      </c>
      <c r="H101" s="113">
        <f t="shared" si="33"/>
        <v>5.8695652173913045E-2</v>
      </c>
      <c r="I101" s="112">
        <f t="shared" si="34"/>
        <v>0.43829766092937505</v>
      </c>
      <c r="K101" s="123">
        <f t="shared" si="44"/>
        <v>0.50404231006878131</v>
      </c>
      <c r="L101" s="50">
        <f t="shared" si="35"/>
        <v>5.4042310068781296E-2</v>
      </c>
      <c r="M101" s="51">
        <f t="shared" si="36"/>
        <v>0.12009402237506954</v>
      </c>
      <c r="Q101" s="60">
        <v>0.92</v>
      </c>
      <c r="R101" s="55">
        <v>16.010000000000002</v>
      </c>
      <c r="S101" s="55">
        <v>18.36</v>
      </c>
      <c r="T101" s="31">
        <f t="shared" si="29"/>
        <v>1.0550405996252341</v>
      </c>
      <c r="U101" s="62">
        <v>0</v>
      </c>
      <c r="V101" s="58">
        <v>96.2</v>
      </c>
      <c r="W101" s="58">
        <v>101.7</v>
      </c>
      <c r="X101" s="48">
        <f t="shared" si="37"/>
        <v>0</v>
      </c>
      <c r="Y101" s="63">
        <v>0.04</v>
      </c>
      <c r="Z101" s="33">
        <v>106.8</v>
      </c>
      <c r="AA101" s="33">
        <v>114.8</v>
      </c>
      <c r="AB101" s="34">
        <f t="shared" si="38"/>
        <v>4.2996254681647937E-2</v>
      </c>
      <c r="AC101" s="35">
        <v>0.04</v>
      </c>
      <c r="AD101" s="36">
        <v>108.3</v>
      </c>
      <c r="AE101" s="36">
        <v>117.1</v>
      </c>
      <c r="AF101" s="37">
        <f t="shared" si="39"/>
        <v>4.3250230840258537E-2</v>
      </c>
      <c r="AG101" s="61">
        <v>0</v>
      </c>
      <c r="AH101" s="64">
        <v>108.3</v>
      </c>
      <c r="AI101" s="64">
        <v>124.9</v>
      </c>
      <c r="AJ101" s="39">
        <f t="shared" si="40"/>
        <v>0</v>
      </c>
      <c r="AK101" s="40">
        <v>0</v>
      </c>
      <c r="AL101" s="41">
        <v>158.5</v>
      </c>
      <c r="AM101" s="41">
        <v>181</v>
      </c>
      <c r="AN101" s="42">
        <f t="shared" si="43"/>
        <v>0</v>
      </c>
      <c r="AO101" s="43">
        <f t="shared" si="42"/>
        <v>1</v>
      </c>
    </row>
    <row r="102" spans="1:41" ht="14.5" x14ac:dyDescent="0.35">
      <c r="A102" s="67" t="s">
        <v>108</v>
      </c>
      <c r="B102" s="65" t="s">
        <v>130</v>
      </c>
      <c r="C102" s="111">
        <v>0.44</v>
      </c>
      <c r="D102" s="111">
        <f t="shared" si="30"/>
        <v>0.38260869565217392</v>
      </c>
      <c r="F102" s="112">
        <f t="shared" si="31"/>
        <v>0.32521739130434785</v>
      </c>
      <c r="G102" s="121">
        <f t="shared" si="32"/>
        <v>1.1412870851471406</v>
      </c>
      <c r="H102" s="113">
        <f t="shared" si="33"/>
        <v>5.7391304347826085E-2</v>
      </c>
      <c r="I102" s="112">
        <f t="shared" si="34"/>
        <v>0.42855771290872224</v>
      </c>
      <c r="K102" s="123">
        <f t="shared" si="44"/>
        <v>0.49284136984503052</v>
      </c>
      <c r="L102" s="50">
        <f t="shared" si="35"/>
        <v>5.2841369845030517E-2</v>
      </c>
      <c r="M102" s="51">
        <f t="shared" si="36"/>
        <v>0.12009402237506936</v>
      </c>
      <c r="Q102" s="60">
        <v>0.92</v>
      </c>
      <c r="R102" s="55">
        <v>16.010000000000002</v>
      </c>
      <c r="S102" s="55">
        <v>18.36</v>
      </c>
      <c r="T102" s="31">
        <f t="shared" si="29"/>
        <v>1.0550405996252341</v>
      </c>
      <c r="U102" s="62">
        <v>0</v>
      </c>
      <c r="V102" s="58">
        <v>96.2</v>
      </c>
      <c r="W102" s="58">
        <v>101.7</v>
      </c>
      <c r="X102" s="48">
        <f t="shared" si="37"/>
        <v>0</v>
      </c>
      <c r="Y102" s="63">
        <v>0.04</v>
      </c>
      <c r="Z102" s="33">
        <v>106.8</v>
      </c>
      <c r="AA102" s="33">
        <v>114.8</v>
      </c>
      <c r="AB102" s="34">
        <f t="shared" si="38"/>
        <v>4.2996254681647937E-2</v>
      </c>
      <c r="AC102" s="35">
        <v>0.04</v>
      </c>
      <c r="AD102" s="36">
        <v>108.3</v>
      </c>
      <c r="AE102" s="36">
        <v>117.1</v>
      </c>
      <c r="AF102" s="37">
        <f t="shared" si="39"/>
        <v>4.3250230840258537E-2</v>
      </c>
      <c r="AG102" s="61">
        <v>0</v>
      </c>
      <c r="AH102" s="64">
        <v>108.3</v>
      </c>
      <c r="AI102" s="64">
        <v>124.9</v>
      </c>
      <c r="AJ102" s="39">
        <f t="shared" si="40"/>
        <v>0</v>
      </c>
      <c r="AK102" s="40">
        <v>0</v>
      </c>
      <c r="AL102" s="41">
        <v>158.5</v>
      </c>
      <c r="AM102" s="41">
        <v>181</v>
      </c>
      <c r="AN102" s="42">
        <f t="shared" si="43"/>
        <v>0</v>
      </c>
      <c r="AO102" s="43">
        <f t="shared" si="42"/>
        <v>1</v>
      </c>
    </row>
    <row r="103" spans="1:41" ht="14.5" x14ac:dyDescent="0.35">
      <c r="A103" s="67" t="s">
        <v>109</v>
      </c>
      <c r="B103" s="65" t="s">
        <v>130</v>
      </c>
      <c r="C103" s="111">
        <v>0.44</v>
      </c>
      <c r="D103" s="111">
        <f t="shared" si="30"/>
        <v>0.38260869565217392</v>
      </c>
      <c r="F103" s="112">
        <f t="shared" si="31"/>
        <v>0.32521739130434785</v>
      </c>
      <c r="G103" s="121">
        <f t="shared" si="32"/>
        <v>1.1412870851471406</v>
      </c>
      <c r="H103" s="113">
        <f t="shared" si="33"/>
        <v>5.7391304347826085E-2</v>
      </c>
      <c r="I103" s="112">
        <f t="shared" si="34"/>
        <v>0.42855771290872224</v>
      </c>
      <c r="K103" s="123">
        <f t="shared" si="44"/>
        <v>0.49284136984503052</v>
      </c>
      <c r="L103" s="50">
        <f t="shared" si="35"/>
        <v>5.2841369845030517E-2</v>
      </c>
      <c r="M103" s="51">
        <f t="shared" si="36"/>
        <v>0.12009402237506936</v>
      </c>
      <c r="Q103" s="60">
        <v>0.92</v>
      </c>
      <c r="R103" s="55">
        <v>16.010000000000002</v>
      </c>
      <c r="S103" s="55">
        <v>18.36</v>
      </c>
      <c r="T103" s="31">
        <f t="shared" si="29"/>
        <v>1.0550405996252341</v>
      </c>
      <c r="U103" s="62">
        <v>0</v>
      </c>
      <c r="V103" s="58">
        <v>96.2</v>
      </c>
      <c r="W103" s="58">
        <v>101.7</v>
      </c>
      <c r="X103" s="48">
        <f t="shared" si="37"/>
        <v>0</v>
      </c>
      <c r="Y103" s="63">
        <v>0.04</v>
      </c>
      <c r="Z103" s="33">
        <v>106.8</v>
      </c>
      <c r="AA103" s="33">
        <v>114.8</v>
      </c>
      <c r="AB103" s="34">
        <f t="shared" si="38"/>
        <v>4.2996254681647937E-2</v>
      </c>
      <c r="AC103" s="35">
        <v>0.04</v>
      </c>
      <c r="AD103" s="36">
        <v>108.3</v>
      </c>
      <c r="AE103" s="36">
        <v>117.1</v>
      </c>
      <c r="AF103" s="37">
        <f t="shared" si="39"/>
        <v>4.3250230840258537E-2</v>
      </c>
      <c r="AG103" s="61">
        <v>0</v>
      </c>
      <c r="AH103" s="64">
        <v>108.3</v>
      </c>
      <c r="AI103" s="64">
        <v>124.9</v>
      </c>
      <c r="AJ103" s="39">
        <f t="shared" si="40"/>
        <v>0</v>
      </c>
      <c r="AK103" s="40">
        <v>0</v>
      </c>
      <c r="AL103" s="41">
        <v>158.5</v>
      </c>
      <c r="AM103" s="41">
        <v>181</v>
      </c>
      <c r="AN103" s="42">
        <f t="shared" si="43"/>
        <v>0</v>
      </c>
      <c r="AO103" s="43">
        <f t="shared" si="42"/>
        <v>1</v>
      </c>
    </row>
    <row r="104" spans="1:41" ht="14.5" x14ac:dyDescent="0.35">
      <c r="A104" s="67" t="s">
        <v>51</v>
      </c>
      <c r="B104" s="65" t="s">
        <v>130</v>
      </c>
      <c r="C104" s="111">
        <v>3.47</v>
      </c>
      <c r="D104" s="111">
        <f t="shared" si="30"/>
        <v>3.0173913043478264</v>
      </c>
      <c r="F104" s="112">
        <f t="shared" si="31"/>
        <v>2.5647826086956522</v>
      </c>
      <c r="G104" s="121">
        <f t="shared" si="32"/>
        <v>1.1412870851471406</v>
      </c>
      <c r="H104" s="113">
        <f t="shared" si="33"/>
        <v>0.45260869565217393</v>
      </c>
      <c r="I104" s="112">
        <f t="shared" si="34"/>
        <v>3.3797619631665139</v>
      </c>
      <c r="K104" s="123">
        <f t="shared" si="44"/>
        <v>3.8867262576414907</v>
      </c>
      <c r="L104" s="50">
        <f t="shared" si="35"/>
        <v>0.41672625764149052</v>
      </c>
      <c r="M104" s="51">
        <f t="shared" si="36"/>
        <v>0.1200940223750693</v>
      </c>
      <c r="Q104" s="60">
        <v>0.92</v>
      </c>
      <c r="R104" s="55">
        <v>16.010000000000002</v>
      </c>
      <c r="S104" s="55">
        <v>18.36</v>
      </c>
      <c r="T104" s="31">
        <f t="shared" si="29"/>
        <v>1.0550405996252341</v>
      </c>
      <c r="U104" s="62">
        <v>0</v>
      </c>
      <c r="V104" s="58">
        <v>96.2</v>
      </c>
      <c r="W104" s="58">
        <v>101.7</v>
      </c>
      <c r="X104" s="48">
        <f t="shared" si="37"/>
        <v>0</v>
      </c>
      <c r="Y104" s="63">
        <v>0.04</v>
      </c>
      <c r="Z104" s="33">
        <v>106.8</v>
      </c>
      <c r="AA104" s="33">
        <v>114.8</v>
      </c>
      <c r="AB104" s="34">
        <f t="shared" si="38"/>
        <v>4.2996254681647937E-2</v>
      </c>
      <c r="AC104" s="35">
        <v>0.04</v>
      </c>
      <c r="AD104" s="36">
        <v>108.3</v>
      </c>
      <c r="AE104" s="36">
        <v>117.1</v>
      </c>
      <c r="AF104" s="37">
        <f t="shared" si="39"/>
        <v>4.3250230840258537E-2</v>
      </c>
      <c r="AG104" s="61">
        <v>0</v>
      </c>
      <c r="AH104" s="64">
        <v>108.3</v>
      </c>
      <c r="AI104" s="64">
        <v>124.9</v>
      </c>
      <c r="AJ104" s="39">
        <f t="shared" si="40"/>
        <v>0</v>
      </c>
      <c r="AK104" s="40">
        <v>0</v>
      </c>
      <c r="AL104" s="41">
        <v>158.5</v>
      </c>
      <c r="AM104" s="41">
        <v>181</v>
      </c>
      <c r="AN104" s="42">
        <f t="shared" si="43"/>
        <v>0</v>
      </c>
      <c r="AO104" s="43">
        <f t="shared" si="42"/>
        <v>1</v>
      </c>
    </row>
    <row r="105" spans="1:41" ht="14.5" x14ac:dyDescent="0.35">
      <c r="A105" s="67" t="s">
        <v>117</v>
      </c>
      <c r="B105" s="65" t="s">
        <v>130</v>
      </c>
      <c r="C105" s="111">
        <v>0.81</v>
      </c>
      <c r="D105" s="111">
        <f t="shared" si="30"/>
        <v>0.70434782608695667</v>
      </c>
      <c r="F105" s="112">
        <f t="shared" si="31"/>
        <v>0.59869565217391318</v>
      </c>
      <c r="G105" s="121">
        <f t="shared" si="32"/>
        <v>1.1412870851471406</v>
      </c>
      <c r="H105" s="113">
        <f t="shared" si="33"/>
        <v>0.1056521739130435</v>
      </c>
      <c r="I105" s="112">
        <f t="shared" si="34"/>
        <v>0.78893578967287525</v>
      </c>
      <c r="K105" s="123">
        <f t="shared" si="44"/>
        <v>0.90727615812380646</v>
      </c>
      <c r="L105" s="50">
        <f t="shared" si="35"/>
        <v>9.7276158123806411E-2</v>
      </c>
      <c r="M105" s="51">
        <f t="shared" si="36"/>
        <v>0.12009402237506964</v>
      </c>
      <c r="Q105" s="60">
        <v>0.92</v>
      </c>
      <c r="R105" s="55">
        <v>16.010000000000002</v>
      </c>
      <c r="S105" s="55">
        <v>18.36</v>
      </c>
      <c r="T105" s="31">
        <f t="shared" si="29"/>
        <v>1.0550405996252341</v>
      </c>
      <c r="U105" s="62">
        <v>0</v>
      </c>
      <c r="V105" s="58">
        <v>96.2</v>
      </c>
      <c r="W105" s="58">
        <v>101.7</v>
      </c>
      <c r="X105" s="48">
        <f t="shared" si="37"/>
        <v>0</v>
      </c>
      <c r="Y105" s="63">
        <v>0.04</v>
      </c>
      <c r="Z105" s="33">
        <v>106.8</v>
      </c>
      <c r="AA105" s="33">
        <v>114.8</v>
      </c>
      <c r="AB105" s="34">
        <f t="shared" si="38"/>
        <v>4.2996254681647937E-2</v>
      </c>
      <c r="AC105" s="35">
        <v>0.04</v>
      </c>
      <c r="AD105" s="36">
        <v>108.3</v>
      </c>
      <c r="AE105" s="36">
        <v>117.1</v>
      </c>
      <c r="AF105" s="37">
        <f t="shared" si="39"/>
        <v>4.3250230840258537E-2</v>
      </c>
      <c r="AG105" s="61">
        <v>0</v>
      </c>
      <c r="AH105" s="64">
        <v>108.3</v>
      </c>
      <c r="AI105" s="64">
        <v>124.9</v>
      </c>
      <c r="AJ105" s="39">
        <f t="shared" si="40"/>
        <v>0</v>
      </c>
      <c r="AK105" s="40">
        <v>0</v>
      </c>
      <c r="AL105" s="41">
        <v>158.5</v>
      </c>
      <c r="AM105" s="41">
        <v>181</v>
      </c>
      <c r="AN105" s="42">
        <f t="shared" si="43"/>
        <v>0</v>
      </c>
      <c r="AO105" s="43">
        <f t="shared" si="42"/>
        <v>1</v>
      </c>
    </row>
    <row r="106" spans="1:41" ht="14.5" x14ac:dyDescent="0.35">
      <c r="A106" s="67" t="s">
        <v>52</v>
      </c>
      <c r="B106" s="65" t="s">
        <v>130</v>
      </c>
      <c r="C106" s="111">
        <v>2.2999999999999998</v>
      </c>
      <c r="D106" s="111">
        <f t="shared" si="30"/>
        <v>2</v>
      </c>
      <c r="F106" s="112">
        <f t="shared" si="31"/>
        <v>1.7</v>
      </c>
      <c r="G106" s="121">
        <f t="shared" si="32"/>
        <v>1.1412870851471406</v>
      </c>
      <c r="H106" s="113">
        <f t="shared" si="33"/>
        <v>0.3</v>
      </c>
      <c r="I106" s="112">
        <f t="shared" si="34"/>
        <v>2.240188044750139</v>
      </c>
      <c r="K106" s="123">
        <f t="shared" si="44"/>
        <v>2.5762162514626596</v>
      </c>
      <c r="L106" s="50">
        <f t="shared" si="35"/>
        <v>0.27621625146265982</v>
      </c>
      <c r="M106" s="51">
        <f t="shared" si="36"/>
        <v>0.1200940223750695</v>
      </c>
      <c r="Q106" s="60">
        <v>0.92</v>
      </c>
      <c r="R106" s="55">
        <v>16.010000000000002</v>
      </c>
      <c r="S106" s="55">
        <v>18.36</v>
      </c>
      <c r="T106" s="31">
        <f t="shared" si="29"/>
        <v>1.0550405996252341</v>
      </c>
      <c r="U106" s="62">
        <v>0</v>
      </c>
      <c r="V106" s="58">
        <v>96.2</v>
      </c>
      <c r="W106" s="58">
        <v>101.7</v>
      </c>
      <c r="X106" s="48">
        <f t="shared" si="37"/>
        <v>0</v>
      </c>
      <c r="Y106" s="63">
        <v>0.04</v>
      </c>
      <c r="Z106" s="33">
        <v>106.8</v>
      </c>
      <c r="AA106" s="33">
        <v>114.8</v>
      </c>
      <c r="AB106" s="34">
        <f t="shared" si="38"/>
        <v>4.2996254681647937E-2</v>
      </c>
      <c r="AC106" s="35">
        <v>0.04</v>
      </c>
      <c r="AD106" s="36">
        <v>108.3</v>
      </c>
      <c r="AE106" s="36">
        <v>117.1</v>
      </c>
      <c r="AF106" s="37">
        <f t="shared" si="39"/>
        <v>4.3250230840258537E-2</v>
      </c>
      <c r="AG106" s="61">
        <v>0</v>
      </c>
      <c r="AH106" s="64">
        <v>108.3</v>
      </c>
      <c r="AI106" s="64">
        <v>124.9</v>
      </c>
      <c r="AJ106" s="39">
        <f t="shared" si="40"/>
        <v>0</v>
      </c>
      <c r="AK106" s="40">
        <v>0</v>
      </c>
      <c r="AL106" s="41">
        <v>158.5</v>
      </c>
      <c r="AM106" s="41">
        <v>181</v>
      </c>
      <c r="AN106" s="42">
        <f t="shared" si="43"/>
        <v>0</v>
      </c>
      <c r="AO106" s="43">
        <f t="shared" si="42"/>
        <v>1</v>
      </c>
    </row>
    <row r="107" spans="1:41" ht="14.5" x14ac:dyDescent="0.35">
      <c r="A107" s="67" t="s">
        <v>53</v>
      </c>
      <c r="B107" s="65" t="s">
        <v>130</v>
      </c>
      <c r="C107" s="111">
        <v>3.47</v>
      </c>
      <c r="D107" s="111">
        <f t="shared" si="30"/>
        <v>3.0173913043478264</v>
      </c>
      <c r="F107" s="112">
        <f t="shared" si="31"/>
        <v>2.5647826086956522</v>
      </c>
      <c r="G107" s="121">
        <f t="shared" si="32"/>
        <v>1.1412870851471406</v>
      </c>
      <c r="H107" s="113">
        <f t="shared" si="33"/>
        <v>0.45260869565217393</v>
      </c>
      <c r="I107" s="112">
        <f t="shared" si="34"/>
        <v>3.3797619631665139</v>
      </c>
      <c r="K107" s="123">
        <f t="shared" si="44"/>
        <v>3.8867262576414907</v>
      </c>
      <c r="L107" s="50">
        <f t="shared" si="35"/>
        <v>0.41672625764149052</v>
      </c>
      <c r="M107" s="51">
        <f t="shared" si="36"/>
        <v>0.1200940223750693</v>
      </c>
      <c r="Q107" s="60">
        <v>0.92</v>
      </c>
      <c r="R107" s="55">
        <v>16.010000000000002</v>
      </c>
      <c r="S107" s="55">
        <v>18.36</v>
      </c>
      <c r="T107" s="31">
        <f t="shared" si="29"/>
        <v>1.0550405996252341</v>
      </c>
      <c r="U107" s="62">
        <v>0</v>
      </c>
      <c r="V107" s="58">
        <v>96.2</v>
      </c>
      <c r="W107" s="58">
        <v>101.7</v>
      </c>
      <c r="X107" s="48">
        <f t="shared" si="37"/>
        <v>0</v>
      </c>
      <c r="Y107" s="63">
        <v>0.04</v>
      </c>
      <c r="Z107" s="33">
        <v>106.8</v>
      </c>
      <c r="AA107" s="33">
        <v>114.8</v>
      </c>
      <c r="AB107" s="34">
        <f t="shared" si="38"/>
        <v>4.2996254681647937E-2</v>
      </c>
      <c r="AC107" s="35">
        <v>0.04</v>
      </c>
      <c r="AD107" s="36">
        <v>108.3</v>
      </c>
      <c r="AE107" s="36">
        <v>117.1</v>
      </c>
      <c r="AF107" s="37">
        <f t="shared" si="39"/>
        <v>4.3250230840258537E-2</v>
      </c>
      <c r="AG107" s="61">
        <v>0</v>
      </c>
      <c r="AH107" s="64">
        <v>108.3</v>
      </c>
      <c r="AI107" s="64">
        <v>124.9</v>
      </c>
      <c r="AJ107" s="39">
        <f t="shared" si="40"/>
        <v>0</v>
      </c>
      <c r="AK107" s="40">
        <v>0</v>
      </c>
      <c r="AL107" s="41">
        <v>158.5</v>
      </c>
      <c r="AM107" s="41">
        <v>181</v>
      </c>
      <c r="AN107" s="42">
        <f t="shared" si="43"/>
        <v>0</v>
      </c>
      <c r="AO107" s="43">
        <f t="shared" si="42"/>
        <v>1</v>
      </c>
    </row>
    <row r="108" spans="1:41" ht="14.5" x14ac:dyDescent="0.35">
      <c r="A108" s="67" t="s">
        <v>96</v>
      </c>
      <c r="B108" s="65" t="s">
        <v>130</v>
      </c>
      <c r="C108" s="111">
        <v>6.66</v>
      </c>
      <c r="D108" s="111">
        <f t="shared" si="30"/>
        <v>5.7913043478260873</v>
      </c>
      <c r="F108" s="112">
        <f t="shared" si="31"/>
        <v>4.9226086956521744</v>
      </c>
      <c r="G108" s="121">
        <f t="shared" si="32"/>
        <v>1.1412870851471406</v>
      </c>
      <c r="H108" s="113">
        <f t="shared" si="33"/>
        <v>0.86869565217391309</v>
      </c>
      <c r="I108" s="112">
        <f t="shared" si="34"/>
        <v>6.4868053817547509</v>
      </c>
      <c r="K108" s="123">
        <f t="shared" si="44"/>
        <v>7.4598261890179627</v>
      </c>
      <c r="L108" s="50">
        <f t="shared" si="35"/>
        <v>0.79982618901796254</v>
      </c>
      <c r="M108" s="51">
        <f t="shared" si="36"/>
        <v>0.12009402237506944</v>
      </c>
      <c r="Q108" s="60">
        <v>0.92</v>
      </c>
      <c r="R108" s="55">
        <v>16.010000000000002</v>
      </c>
      <c r="S108" s="55">
        <v>18.36</v>
      </c>
      <c r="T108" s="31">
        <f t="shared" si="29"/>
        <v>1.0550405996252341</v>
      </c>
      <c r="U108" s="62">
        <v>0</v>
      </c>
      <c r="V108" s="58">
        <v>96.2</v>
      </c>
      <c r="W108" s="58">
        <v>101.7</v>
      </c>
      <c r="X108" s="48">
        <f t="shared" si="37"/>
        <v>0</v>
      </c>
      <c r="Y108" s="63">
        <v>0.04</v>
      </c>
      <c r="Z108" s="33">
        <v>106.8</v>
      </c>
      <c r="AA108" s="33">
        <v>114.8</v>
      </c>
      <c r="AB108" s="34">
        <f t="shared" si="38"/>
        <v>4.2996254681647937E-2</v>
      </c>
      <c r="AC108" s="35">
        <v>0.04</v>
      </c>
      <c r="AD108" s="36">
        <v>108.3</v>
      </c>
      <c r="AE108" s="36">
        <v>117.1</v>
      </c>
      <c r="AF108" s="37">
        <f t="shared" si="39"/>
        <v>4.3250230840258537E-2</v>
      </c>
      <c r="AG108" s="61">
        <v>0</v>
      </c>
      <c r="AH108" s="64">
        <v>108.3</v>
      </c>
      <c r="AI108" s="64">
        <v>124.9</v>
      </c>
      <c r="AJ108" s="39">
        <f t="shared" si="40"/>
        <v>0</v>
      </c>
      <c r="AK108" s="40">
        <v>0</v>
      </c>
      <c r="AL108" s="41">
        <v>158.5</v>
      </c>
      <c r="AM108" s="41">
        <v>181</v>
      </c>
      <c r="AN108" s="42">
        <f t="shared" si="43"/>
        <v>0</v>
      </c>
      <c r="AO108" s="43">
        <f t="shared" si="42"/>
        <v>1</v>
      </c>
    </row>
    <row r="109" spans="1:41" ht="14.5" x14ac:dyDescent="0.35">
      <c r="A109" s="67" t="s">
        <v>113</v>
      </c>
      <c r="B109" s="65" t="s">
        <v>130</v>
      </c>
      <c r="C109" s="111">
        <v>6.66</v>
      </c>
      <c r="D109" s="111">
        <f t="shared" si="30"/>
        <v>5.7913043478260873</v>
      </c>
      <c r="F109" s="112">
        <f t="shared" si="31"/>
        <v>4.9226086956521744</v>
      </c>
      <c r="G109" s="121">
        <f t="shared" si="32"/>
        <v>1.1412870851471406</v>
      </c>
      <c r="H109" s="113">
        <f t="shared" si="33"/>
        <v>0.86869565217391309</v>
      </c>
      <c r="I109" s="112">
        <f t="shared" si="34"/>
        <v>6.4868053817547509</v>
      </c>
      <c r="K109" s="123">
        <f t="shared" si="44"/>
        <v>7.4598261890179627</v>
      </c>
      <c r="L109" s="50">
        <f t="shared" si="35"/>
        <v>0.79982618901796254</v>
      </c>
      <c r="M109" s="51">
        <f t="shared" si="36"/>
        <v>0.12009402237506944</v>
      </c>
      <c r="Q109" s="60">
        <v>0.92</v>
      </c>
      <c r="R109" s="55">
        <v>16.010000000000002</v>
      </c>
      <c r="S109" s="55">
        <v>18.36</v>
      </c>
      <c r="T109" s="31">
        <f t="shared" si="29"/>
        <v>1.0550405996252341</v>
      </c>
      <c r="U109" s="62">
        <v>0</v>
      </c>
      <c r="V109" s="58">
        <v>96.2</v>
      </c>
      <c r="W109" s="58">
        <v>101.7</v>
      </c>
      <c r="X109" s="48">
        <f t="shared" si="37"/>
        <v>0</v>
      </c>
      <c r="Y109" s="63">
        <v>0.04</v>
      </c>
      <c r="Z109" s="33">
        <v>106.8</v>
      </c>
      <c r="AA109" s="33">
        <v>114.8</v>
      </c>
      <c r="AB109" s="34">
        <f t="shared" si="38"/>
        <v>4.2996254681647937E-2</v>
      </c>
      <c r="AC109" s="35">
        <v>0.04</v>
      </c>
      <c r="AD109" s="36">
        <v>108.3</v>
      </c>
      <c r="AE109" s="36">
        <v>117.1</v>
      </c>
      <c r="AF109" s="37">
        <f t="shared" si="39"/>
        <v>4.3250230840258537E-2</v>
      </c>
      <c r="AG109" s="61">
        <v>0</v>
      </c>
      <c r="AH109" s="64">
        <v>108.3</v>
      </c>
      <c r="AI109" s="64">
        <v>124.9</v>
      </c>
      <c r="AJ109" s="39">
        <f t="shared" si="40"/>
        <v>0</v>
      </c>
      <c r="AK109" s="40">
        <v>0</v>
      </c>
      <c r="AL109" s="41">
        <v>158.5</v>
      </c>
      <c r="AM109" s="41">
        <v>181</v>
      </c>
      <c r="AN109" s="42">
        <f t="shared" si="43"/>
        <v>0</v>
      </c>
      <c r="AO109" s="43">
        <f t="shared" si="42"/>
        <v>1</v>
      </c>
    </row>
    <row r="110" spans="1:41" ht="14.5" x14ac:dyDescent="0.35">
      <c r="A110" s="67" t="s">
        <v>94</v>
      </c>
      <c r="B110" s="65" t="s">
        <v>130</v>
      </c>
      <c r="C110" s="111">
        <v>6.32</v>
      </c>
      <c r="D110" s="111">
        <f t="shared" si="30"/>
        <v>5.4956521739130437</v>
      </c>
      <c r="F110" s="112">
        <f t="shared" si="31"/>
        <v>4.6713043478260872</v>
      </c>
      <c r="G110" s="121">
        <f t="shared" si="32"/>
        <v>1.1412870851471406</v>
      </c>
      <c r="H110" s="113">
        <f t="shared" si="33"/>
        <v>0.82434782608695656</v>
      </c>
      <c r="I110" s="112">
        <f t="shared" si="34"/>
        <v>6.1556471490525562</v>
      </c>
      <c r="K110" s="123">
        <f t="shared" si="44"/>
        <v>7.0789942214104391</v>
      </c>
      <c r="L110" s="50">
        <f t="shared" si="35"/>
        <v>0.75899422141043882</v>
      </c>
      <c r="M110" s="51">
        <f t="shared" si="36"/>
        <v>0.12009402237506943</v>
      </c>
      <c r="Q110" s="60">
        <v>0.92</v>
      </c>
      <c r="R110" s="55">
        <v>16.010000000000002</v>
      </c>
      <c r="S110" s="55">
        <v>18.36</v>
      </c>
      <c r="T110" s="31">
        <f t="shared" si="29"/>
        <v>1.0550405996252341</v>
      </c>
      <c r="U110" s="62">
        <v>0</v>
      </c>
      <c r="V110" s="58">
        <v>96.2</v>
      </c>
      <c r="W110" s="58">
        <v>101.7</v>
      </c>
      <c r="X110" s="48">
        <f t="shared" si="37"/>
        <v>0</v>
      </c>
      <c r="Y110" s="63">
        <v>0.04</v>
      </c>
      <c r="Z110" s="33">
        <v>106.8</v>
      </c>
      <c r="AA110" s="33">
        <v>114.8</v>
      </c>
      <c r="AB110" s="34">
        <f t="shared" si="38"/>
        <v>4.2996254681647937E-2</v>
      </c>
      <c r="AC110" s="35">
        <v>0.04</v>
      </c>
      <c r="AD110" s="36">
        <v>108.3</v>
      </c>
      <c r="AE110" s="36">
        <v>117.1</v>
      </c>
      <c r="AF110" s="37">
        <f t="shared" si="39"/>
        <v>4.3250230840258537E-2</v>
      </c>
      <c r="AG110" s="61">
        <v>0</v>
      </c>
      <c r="AH110" s="64">
        <v>108.3</v>
      </c>
      <c r="AI110" s="64">
        <v>124.9</v>
      </c>
      <c r="AJ110" s="39">
        <f t="shared" si="40"/>
        <v>0</v>
      </c>
      <c r="AK110" s="40">
        <v>0</v>
      </c>
      <c r="AL110" s="41">
        <v>158.5</v>
      </c>
      <c r="AM110" s="41">
        <v>181</v>
      </c>
      <c r="AN110" s="42">
        <f t="shared" si="43"/>
        <v>0</v>
      </c>
      <c r="AO110" s="43">
        <f t="shared" si="42"/>
        <v>1</v>
      </c>
    </row>
    <row r="111" spans="1:41" ht="14.5" x14ac:dyDescent="0.35">
      <c r="A111" s="67" t="s">
        <v>101</v>
      </c>
      <c r="B111" s="65" t="s">
        <v>130</v>
      </c>
      <c r="C111" s="111">
        <v>0.43</v>
      </c>
      <c r="D111" s="111">
        <f t="shared" si="30"/>
        <v>0.37391304347826088</v>
      </c>
      <c r="F111" s="112">
        <f t="shared" si="31"/>
        <v>0.31782608695652176</v>
      </c>
      <c r="G111" s="121">
        <f t="shared" si="32"/>
        <v>1.1412870851471406</v>
      </c>
      <c r="H111" s="113">
        <f t="shared" si="33"/>
        <v>5.6086956521739131E-2</v>
      </c>
      <c r="I111" s="112">
        <f t="shared" si="34"/>
        <v>0.41881776488806949</v>
      </c>
      <c r="K111" s="123">
        <f t="shared" si="44"/>
        <v>0.4816404296212799</v>
      </c>
      <c r="L111" s="50">
        <f t="shared" si="35"/>
        <v>5.1640429621279904E-2</v>
      </c>
      <c r="M111" s="51">
        <f t="shared" si="36"/>
        <v>0.12009402237506954</v>
      </c>
      <c r="Q111" s="60">
        <v>0.92</v>
      </c>
      <c r="R111" s="55">
        <v>16.010000000000002</v>
      </c>
      <c r="S111" s="55">
        <v>18.36</v>
      </c>
      <c r="T111" s="31">
        <f t="shared" si="29"/>
        <v>1.0550405996252341</v>
      </c>
      <c r="U111" s="62">
        <v>0</v>
      </c>
      <c r="V111" s="58">
        <v>96.2</v>
      </c>
      <c r="W111" s="58">
        <v>101.7</v>
      </c>
      <c r="X111" s="48">
        <f t="shared" si="37"/>
        <v>0</v>
      </c>
      <c r="Y111" s="63">
        <v>0.04</v>
      </c>
      <c r="Z111" s="33">
        <v>106.8</v>
      </c>
      <c r="AA111" s="33">
        <v>114.8</v>
      </c>
      <c r="AB111" s="34">
        <f t="shared" si="38"/>
        <v>4.2996254681647937E-2</v>
      </c>
      <c r="AC111" s="35">
        <v>0.04</v>
      </c>
      <c r="AD111" s="36">
        <v>108.3</v>
      </c>
      <c r="AE111" s="36">
        <v>117.1</v>
      </c>
      <c r="AF111" s="37">
        <f t="shared" si="39"/>
        <v>4.3250230840258537E-2</v>
      </c>
      <c r="AG111" s="61">
        <v>0</v>
      </c>
      <c r="AH111" s="64">
        <v>108.3</v>
      </c>
      <c r="AI111" s="64">
        <v>124.9</v>
      </c>
      <c r="AJ111" s="39">
        <f t="shared" si="40"/>
        <v>0</v>
      </c>
      <c r="AK111" s="40">
        <v>0</v>
      </c>
      <c r="AL111" s="41">
        <v>158.5</v>
      </c>
      <c r="AM111" s="41">
        <v>181</v>
      </c>
      <c r="AN111" s="42">
        <f t="shared" si="43"/>
        <v>0</v>
      </c>
      <c r="AO111" s="43">
        <f t="shared" si="42"/>
        <v>1</v>
      </c>
    </row>
    <row r="112" spans="1:41" ht="14.5" x14ac:dyDescent="0.35">
      <c r="A112" s="67" t="s">
        <v>102</v>
      </c>
      <c r="B112" s="65" t="s">
        <v>130</v>
      </c>
      <c r="C112" s="111">
        <v>0.5</v>
      </c>
      <c r="D112" s="111">
        <f t="shared" si="30"/>
        <v>0.43478260869565222</v>
      </c>
      <c r="F112" s="112">
        <f t="shared" si="31"/>
        <v>0.36956521739130438</v>
      </c>
      <c r="G112" s="121">
        <f t="shared" si="32"/>
        <v>1.1412870851471406</v>
      </c>
      <c r="H112" s="113">
        <f t="shared" si="33"/>
        <v>6.5217391304347824E-2</v>
      </c>
      <c r="I112" s="112">
        <f t="shared" si="34"/>
        <v>0.48699740103263894</v>
      </c>
      <c r="K112" s="123">
        <f t="shared" si="44"/>
        <v>0.56004701118753475</v>
      </c>
      <c r="L112" s="50">
        <f t="shared" si="35"/>
        <v>6.0047011187534749E-2</v>
      </c>
      <c r="M112" s="51">
        <f t="shared" si="36"/>
        <v>0.1200940223750695</v>
      </c>
      <c r="Q112" s="60">
        <v>0.92</v>
      </c>
      <c r="R112" s="55">
        <v>16.010000000000002</v>
      </c>
      <c r="S112" s="55">
        <v>18.36</v>
      </c>
      <c r="T112" s="31">
        <f t="shared" si="29"/>
        <v>1.0550405996252341</v>
      </c>
      <c r="U112" s="62">
        <v>0</v>
      </c>
      <c r="V112" s="58">
        <v>96.2</v>
      </c>
      <c r="W112" s="58">
        <v>101.7</v>
      </c>
      <c r="X112" s="48">
        <f t="shared" si="37"/>
        <v>0</v>
      </c>
      <c r="Y112" s="63">
        <v>0.04</v>
      </c>
      <c r="Z112" s="33">
        <v>106.8</v>
      </c>
      <c r="AA112" s="33">
        <v>114.8</v>
      </c>
      <c r="AB112" s="34">
        <f t="shared" si="38"/>
        <v>4.2996254681647937E-2</v>
      </c>
      <c r="AC112" s="35">
        <v>0.04</v>
      </c>
      <c r="AD112" s="36">
        <v>108.3</v>
      </c>
      <c r="AE112" s="36">
        <v>117.1</v>
      </c>
      <c r="AF112" s="37">
        <f t="shared" si="39"/>
        <v>4.3250230840258537E-2</v>
      </c>
      <c r="AG112" s="61">
        <v>0</v>
      </c>
      <c r="AH112" s="64">
        <v>108.3</v>
      </c>
      <c r="AI112" s="64">
        <v>124.9</v>
      </c>
      <c r="AJ112" s="39">
        <f t="shared" si="40"/>
        <v>0</v>
      </c>
      <c r="AK112" s="40">
        <v>0</v>
      </c>
      <c r="AL112" s="41">
        <v>158.5</v>
      </c>
      <c r="AM112" s="41">
        <v>181</v>
      </c>
      <c r="AN112" s="42">
        <f t="shared" si="43"/>
        <v>0</v>
      </c>
      <c r="AO112" s="43">
        <f t="shared" si="42"/>
        <v>1</v>
      </c>
    </row>
    <row r="113" spans="1:41" ht="14.5" x14ac:dyDescent="0.35">
      <c r="A113" s="67" t="s">
        <v>119</v>
      </c>
      <c r="B113" s="65" t="s">
        <v>130</v>
      </c>
      <c r="C113" s="111">
        <v>0.15</v>
      </c>
      <c r="D113" s="111">
        <f t="shared" si="30"/>
        <v>0.13043478260869565</v>
      </c>
      <c r="F113" s="112">
        <f t="shared" si="31"/>
        <v>0.1108695652173913</v>
      </c>
      <c r="G113" s="121">
        <f t="shared" si="32"/>
        <v>1.1412870851471406</v>
      </c>
      <c r="H113" s="113">
        <f t="shared" si="33"/>
        <v>1.9565217391304346E-2</v>
      </c>
      <c r="I113" s="112">
        <f t="shared" si="34"/>
        <v>0.14609922030979167</v>
      </c>
      <c r="K113" s="123">
        <f t="shared" si="44"/>
        <v>0.16801410335626041</v>
      </c>
      <c r="L113" s="50">
        <f t="shared" si="35"/>
        <v>1.8014103356260414E-2</v>
      </c>
      <c r="M113" s="51">
        <f t="shared" si="36"/>
        <v>0.12009402237506943</v>
      </c>
      <c r="Q113" s="60">
        <v>0.92</v>
      </c>
      <c r="R113" s="55">
        <v>16.010000000000002</v>
      </c>
      <c r="S113" s="55">
        <v>18.36</v>
      </c>
      <c r="T113" s="31">
        <f t="shared" si="29"/>
        <v>1.0550405996252341</v>
      </c>
      <c r="U113" s="62">
        <v>0</v>
      </c>
      <c r="V113" s="58">
        <v>96.2</v>
      </c>
      <c r="W113" s="58">
        <v>101.7</v>
      </c>
      <c r="X113" s="48">
        <f t="shared" si="37"/>
        <v>0</v>
      </c>
      <c r="Y113" s="63">
        <v>0.04</v>
      </c>
      <c r="Z113" s="33">
        <v>106.8</v>
      </c>
      <c r="AA113" s="33">
        <v>114.8</v>
      </c>
      <c r="AB113" s="34">
        <f t="shared" si="38"/>
        <v>4.2996254681647937E-2</v>
      </c>
      <c r="AC113" s="35">
        <v>0.04</v>
      </c>
      <c r="AD113" s="36">
        <v>108.3</v>
      </c>
      <c r="AE113" s="36">
        <v>117.1</v>
      </c>
      <c r="AF113" s="37">
        <f t="shared" si="39"/>
        <v>4.3250230840258537E-2</v>
      </c>
      <c r="AG113" s="61">
        <v>0</v>
      </c>
      <c r="AH113" s="64">
        <v>108.3</v>
      </c>
      <c r="AI113" s="64">
        <v>124.9</v>
      </c>
      <c r="AJ113" s="39">
        <f t="shared" si="40"/>
        <v>0</v>
      </c>
      <c r="AK113" s="40">
        <v>0</v>
      </c>
      <c r="AL113" s="41">
        <v>158.5</v>
      </c>
      <c r="AM113" s="41">
        <v>181</v>
      </c>
      <c r="AN113" s="42">
        <f t="shared" si="43"/>
        <v>0</v>
      </c>
      <c r="AO113" s="43">
        <f t="shared" si="42"/>
        <v>1</v>
      </c>
    </row>
    <row r="114" spans="1:41" ht="14.5" x14ac:dyDescent="0.35">
      <c r="A114" s="67" t="s">
        <v>120</v>
      </c>
      <c r="B114" s="65" t="s">
        <v>130</v>
      </c>
      <c r="C114" s="111">
        <v>0.45</v>
      </c>
      <c r="D114" s="111">
        <f t="shared" si="30"/>
        <v>0.39130434782608697</v>
      </c>
      <c r="F114" s="112">
        <f t="shared" si="31"/>
        <v>0.33260869565217394</v>
      </c>
      <c r="G114" s="121">
        <f t="shared" si="32"/>
        <v>1.1412870851471406</v>
      </c>
      <c r="H114" s="113">
        <f t="shared" si="33"/>
        <v>5.8695652173913045E-2</v>
      </c>
      <c r="I114" s="112">
        <f t="shared" si="34"/>
        <v>0.43829766092937505</v>
      </c>
      <c r="K114" s="123">
        <f t="shared" si="44"/>
        <v>0.50404231006878131</v>
      </c>
      <c r="L114" s="50">
        <f t="shared" si="35"/>
        <v>5.4042310068781296E-2</v>
      </c>
      <c r="M114" s="51">
        <f t="shared" si="36"/>
        <v>0.12009402237506954</v>
      </c>
      <c r="Q114" s="60">
        <v>0.92</v>
      </c>
      <c r="R114" s="55">
        <v>16.010000000000002</v>
      </c>
      <c r="S114" s="55">
        <v>18.36</v>
      </c>
      <c r="T114" s="31">
        <f t="shared" si="29"/>
        <v>1.0550405996252341</v>
      </c>
      <c r="U114" s="62">
        <v>0</v>
      </c>
      <c r="V114" s="58">
        <v>96.2</v>
      </c>
      <c r="W114" s="58">
        <v>101.7</v>
      </c>
      <c r="X114" s="48">
        <f t="shared" si="37"/>
        <v>0</v>
      </c>
      <c r="Y114" s="63">
        <v>0.04</v>
      </c>
      <c r="Z114" s="33">
        <v>106.8</v>
      </c>
      <c r="AA114" s="33">
        <v>114.8</v>
      </c>
      <c r="AB114" s="34">
        <f t="shared" si="38"/>
        <v>4.2996254681647937E-2</v>
      </c>
      <c r="AC114" s="35">
        <v>0.04</v>
      </c>
      <c r="AD114" s="36">
        <v>108.3</v>
      </c>
      <c r="AE114" s="36">
        <v>117.1</v>
      </c>
      <c r="AF114" s="37">
        <f t="shared" si="39"/>
        <v>4.3250230840258537E-2</v>
      </c>
      <c r="AG114" s="61">
        <v>0</v>
      </c>
      <c r="AH114" s="64">
        <v>108.3</v>
      </c>
      <c r="AI114" s="64">
        <v>124.9</v>
      </c>
      <c r="AJ114" s="39">
        <f t="shared" si="40"/>
        <v>0</v>
      </c>
      <c r="AK114" s="40">
        <v>0</v>
      </c>
      <c r="AL114" s="41">
        <v>158.5</v>
      </c>
      <c r="AM114" s="41">
        <v>181</v>
      </c>
      <c r="AN114" s="42">
        <f t="shared" si="43"/>
        <v>0</v>
      </c>
      <c r="AO114" s="43">
        <f t="shared" si="42"/>
        <v>1</v>
      </c>
    </row>
    <row r="115" spans="1:41" ht="14.5" x14ac:dyDescent="0.35">
      <c r="A115" s="67" t="s">
        <v>121</v>
      </c>
      <c r="B115" s="65" t="s">
        <v>130</v>
      </c>
      <c r="C115" s="111">
        <v>0.75</v>
      </c>
      <c r="D115" s="111">
        <f t="shared" si="30"/>
        <v>0.65217391304347827</v>
      </c>
      <c r="F115" s="112">
        <f t="shared" si="31"/>
        <v>0.55434782608695654</v>
      </c>
      <c r="G115" s="121">
        <f t="shared" si="32"/>
        <v>1.1412870851471406</v>
      </c>
      <c r="H115" s="113">
        <f t="shared" si="33"/>
        <v>9.7826086956521743E-2</v>
      </c>
      <c r="I115" s="112">
        <f t="shared" si="34"/>
        <v>0.73049610154895839</v>
      </c>
      <c r="K115" s="123">
        <f t="shared" si="44"/>
        <v>0.84007051678130207</v>
      </c>
      <c r="L115" s="50">
        <f t="shared" si="35"/>
        <v>9.0070516781302068E-2</v>
      </c>
      <c r="M115" s="51">
        <f t="shared" si="36"/>
        <v>0.12009402237506943</v>
      </c>
      <c r="Q115" s="60">
        <v>0.92</v>
      </c>
      <c r="R115" s="55">
        <v>16.010000000000002</v>
      </c>
      <c r="S115" s="55">
        <v>18.36</v>
      </c>
      <c r="T115" s="31">
        <f t="shared" si="29"/>
        <v>1.0550405996252341</v>
      </c>
      <c r="U115" s="62">
        <v>0</v>
      </c>
      <c r="V115" s="58">
        <v>96.2</v>
      </c>
      <c r="W115" s="58">
        <v>101.7</v>
      </c>
      <c r="X115" s="48">
        <f t="shared" si="37"/>
        <v>0</v>
      </c>
      <c r="Y115" s="63">
        <v>0.04</v>
      </c>
      <c r="Z115" s="33">
        <v>106.8</v>
      </c>
      <c r="AA115" s="33">
        <v>114.8</v>
      </c>
      <c r="AB115" s="34">
        <f t="shared" si="38"/>
        <v>4.2996254681647937E-2</v>
      </c>
      <c r="AC115" s="35">
        <v>0.04</v>
      </c>
      <c r="AD115" s="36">
        <v>108.3</v>
      </c>
      <c r="AE115" s="36">
        <v>117.1</v>
      </c>
      <c r="AF115" s="37">
        <f t="shared" si="39"/>
        <v>4.3250230840258537E-2</v>
      </c>
      <c r="AG115" s="61">
        <v>0</v>
      </c>
      <c r="AH115" s="64">
        <v>108.3</v>
      </c>
      <c r="AI115" s="64">
        <v>124.9</v>
      </c>
      <c r="AJ115" s="39">
        <f t="shared" si="40"/>
        <v>0</v>
      </c>
      <c r="AK115" s="40">
        <v>0</v>
      </c>
      <c r="AL115" s="41">
        <v>158.5</v>
      </c>
      <c r="AM115" s="41">
        <v>181</v>
      </c>
      <c r="AN115" s="42">
        <f t="shared" si="43"/>
        <v>0</v>
      </c>
      <c r="AO115" s="43">
        <f t="shared" si="42"/>
        <v>1</v>
      </c>
    </row>
    <row r="116" spans="1:41" ht="14.5" x14ac:dyDescent="0.35">
      <c r="A116" s="67" t="s">
        <v>122</v>
      </c>
      <c r="B116" s="65" t="s">
        <v>130</v>
      </c>
      <c r="C116" s="111">
        <v>1.49</v>
      </c>
      <c r="D116" s="111">
        <f t="shared" si="30"/>
        <v>1.2956521739130435</v>
      </c>
      <c r="F116" s="112">
        <f t="shared" si="31"/>
        <v>1.1013043478260869</v>
      </c>
      <c r="G116" s="121">
        <f t="shared" si="32"/>
        <v>1.1412870851471406</v>
      </c>
      <c r="H116" s="113">
        <f t="shared" si="33"/>
        <v>0.19434782608695653</v>
      </c>
      <c r="I116" s="112">
        <f t="shared" si="34"/>
        <v>1.4512522550772637</v>
      </c>
      <c r="K116" s="123">
        <f t="shared" si="44"/>
        <v>1.6689400933388532</v>
      </c>
      <c r="L116" s="50">
        <f t="shared" si="35"/>
        <v>0.17894009333885319</v>
      </c>
      <c r="M116" s="51">
        <f t="shared" si="36"/>
        <v>0.12009402237506926</v>
      </c>
      <c r="Q116" s="60">
        <v>0.92</v>
      </c>
      <c r="R116" s="55">
        <v>16.010000000000002</v>
      </c>
      <c r="S116" s="55">
        <v>18.36</v>
      </c>
      <c r="T116" s="31">
        <f t="shared" si="29"/>
        <v>1.0550405996252341</v>
      </c>
      <c r="U116" s="62">
        <v>0</v>
      </c>
      <c r="V116" s="58">
        <v>96.2</v>
      </c>
      <c r="W116" s="58">
        <v>101.7</v>
      </c>
      <c r="X116" s="48">
        <f t="shared" si="37"/>
        <v>0</v>
      </c>
      <c r="Y116" s="63">
        <v>0.04</v>
      </c>
      <c r="Z116" s="33">
        <v>106.8</v>
      </c>
      <c r="AA116" s="33">
        <v>114.8</v>
      </c>
      <c r="AB116" s="34">
        <f t="shared" si="38"/>
        <v>4.2996254681647937E-2</v>
      </c>
      <c r="AC116" s="35">
        <v>0.04</v>
      </c>
      <c r="AD116" s="36">
        <v>108.3</v>
      </c>
      <c r="AE116" s="36">
        <v>117.1</v>
      </c>
      <c r="AF116" s="37">
        <f t="shared" si="39"/>
        <v>4.3250230840258537E-2</v>
      </c>
      <c r="AG116" s="61">
        <v>0</v>
      </c>
      <c r="AH116" s="64">
        <v>108.3</v>
      </c>
      <c r="AI116" s="64">
        <v>124.9</v>
      </c>
      <c r="AJ116" s="39">
        <f t="shared" si="40"/>
        <v>0</v>
      </c>
      <c r="AK116" s="40">
        <v>0</v>
      </c>
      <c r="AL116" s="41">
        <v>158.5</v>
      </c>
      <c r="AM116" s="41">
        <v>181</v>
      </c>
      <c r="AN116" s="42">
        <f t="shared" si="43"/>
        <v>0</v>
      </c>
      <c r="AO116" s="43">
        <f t="shared" si="42"/>
        <v>1</v>
      </c>
    </row>
    <row r="117" spans="1:41" ht="14.5" x14ac:dyDescent="0.35">
      <c r="A117" s="67" t="s">
        <v>86</v>
      </c>
      <c r="B117" s="65" t="s">
        <v>130</v>
      </c>
      <c r="C117" s="111">
        <v>0.46</v>
      </c>
      <c r="D117" s="111">
        <f t="shared" si="30"/>
        <v>0.4</v>
      </c>
      <c r="F117" s="112">
        <f t="shared" si="31"/>
        <v>0.34</v>
      </c>
      <c r="G117" s="121">
        <f t="shared" si="32"/>
        <v>1.1412870851471406</v>
      </c>
      <c r="H117" s="113">
        <f t="shared" si="33"/>
        <v>0.06</v>
      </c>
      <c r="I117" s="112">
        <f t="shared" si="34"/>
        <v>0.44803760895002781</v>
      </c>
      <c r="K117" s="123">
        <f t="shared" si="44"/>
        <v>0.51524325029253193</v>
      </c>
      <c r="L117" s="50">
        <f t="shared" si="35"/>
        <v>5.5243250292531909E-2</v>
      </c>
      <c r="M117" s="51">
        <f t="shared" si="36"/>
        <v>0.12009402237506936</v>
      </c>
      <c r="Q117" s="60">
        <v>0.92</v>
      </c>
      <c r="R117" s="55">
        <v>16.010000000000002</v>
      </c>
      <c r="S117" s="55">
        <v>18.36</v>
      </c>
      <c r="T117" s="31">
        <f t="shared" si="29"/>
        <v>1.0550405996252341</v>
      </c>
      <c r="U117" s="62">
        <v>0</v>
      </c>
      <c r="V117" s="58">
        <v>96.2</v>
      </c>
      <c r="W117" s="58">
        <v>101.7</v>
      </c>
      <c r="X117" s="48">
        <f t="shared" si="37"/>
        <v>0</v>
      </c>
      <c r="Y117" s="63">
        <v>0.04</v>
      </c>
      <c r="Z117" s="33">
        <v>106.8</v>
      </c>
      <c r="AA117" s="33">
        <v>114.8</v>
      </c>
      <c r="AB117" s="34">
        <f t="shared" si="38"/>
        <v>4.2996254681647937E-2</v>
      </c>
      <c r="AC117" s="35">
        <v>0.04</v>
      </c>
      <c r="AD117" s="36">
        <v>108.3</v>
      </c>
      <c r="AE117" s="36">
        <v>117.1</v>
      </c>
      <c r="AF117" s="37">
        <f t="shared" si="39"/>
        <v>4.3250230840258537E-2</v>
      </c>
      <c r="AG117" s="61">
        <v>0</v>
      </c>
      <c r="AH117" s="64">
        <v>108.3</v>
      </c>
      <c r="AI117" s="64">
        <v>124.9</v>
      </c>
      <c r="AJ117" s="39">
        <f t="shared" si="40"/>
        <v>0</v>
      </c>
      <c r="AK117" s="40">
        <v>0</v>
      </c>
      <c r="AL117" s="41">
        <v>158.5</v>
      </c>
      <c r="AM117" s="41">
        <v>181</v>
      </c>
      <c r="AN117" s="42">
        <f t="shared" ref="AN117:AN138" si="45">AK117*(AM117/AL117)</f>
        <v>0</v>
      </c>
      <c r="AO117" s="43">
        <f t="shared" si="42"/>
        <v>1</v>
      </c>
    </row>
    <row r="118" spans="1:41" ht="14.5" x14ac:dyDescent="0.35">
      <c r="A118" s="67" t="s">
        <v>123</v>
      </c>
      <c r="B118" s="65" t="s">
        <v>130</v>
      </c>
      <c r="C118" s="111">
        <v>0.46</v>
      </c>
      <c r="D118" s="111">
        <f t="shared" si="30"/>
        <v>0.4</v>
      </c>
      <c r="F118" s="112">
        <f t="shared" si="31"/>
        <v>0.34</v>
      </c>
      <c r="G118" s="121">
        <f t="shared" si="32"/>
        <v>1.1412870851471406</v>
      </c>
      <c r="H118" s="113">
        <f t="shared" si="33"/>
        <v>0.06</v>
      </c>
      <c r="I118" s="112">
        <f t="shared" si="34"/>
        <v>0.44803760895002781</v>
      </c>
      <c r="K118" s="123">
        <f t="shared" si="44"/>
        <v>0.51524325029253193</v>
      </c>
      <c r="L118" s="50">
        <f t="shared" si="35"/>
        <v>5.5243250292531909E-2</v>
      </c>
      <c r="M118" s="51">
        <f t="shared" si="36"/>
        <v>0.12009402237506936</v>
      </c>
      <c r="Q118" s="60">
        <v>0.92</v>
      </c>
      <c r="R118" s="55">
        <v>16.010000000000002</v>
      </c>
      <c r="S118" s="55">
        <v>18.36</v>
      </c>
      <c r="T118" s="31">
        <f t="shared" si="29"/>
        <v>1.0550405996252341</v>
      </c>
      <c r="U118" s="62">
        <v>0</v>
      </c>
      <c r="V118" s="58">
        <v>96.2</v>
      </c>
      <c r="W118" s="58">
        <v>101.7</v>
      </c>
      <c r="X118" s="48">
        <f t="shared" si="37"/>
        <v>0</v>
      </c>
      <c r="Y118" s="63">
        <v>0.04</v>
      </c>
      <c r="Z118" s="33">
        <v>106.8</v>
      </c>
      <c r="AA118" s="33">
        <v>114.8</v>
      </c>
      <c r="AB118" s="34">
        <f t="shared" si="38"/>
        <v>4.2996254681647937E-2</v>
      </c>
      <c r="AC118" s="35">
        <v>0.04</v>
      </c>
      <c r="AD118" s="36">
        <v>108.3</v>
      </c>
      <c r="AE118" s="36">
        <v>117.1</v>
      </c>
      <c r="AF118" s="37">
        <f t="shared" si="39"/>
        <v>4.3250230840258537E-2</v>
      </c>
      <c r="AG118" s="61">
        <v>0</v>
      </c>
      <c r="AH118" s="64">
        <v>108.3</v>
      </c>
      <c r="AI118" s="64">
        <v>124.9</v>
      </c>
      <c r="AJ118" s="39">
        <f t="shared" si="40"/>
        <v>0</v>
      </c>
      <c r="AK118" s="40">
        <v>0</v>
      </c>
      <c r="AL118" s="41">
        <v>158.5</v>
      </c>
      <c r="AM118" s="41">
        <v>181</v>
      </c>
      <c r="AN118" s="42">
        <f t="shared" si="45"/>
        <v>0</v>
      </c>
      <c r="AO118" s="43">
        <f t="shared" si="42"/>
        <v>1</v>
      </c>
    </row>
    <row r="119" spans="1:41" ht="14.5" x14ac:dyDescent="0.35">
      <c r="A119" s="67" t="s">
        <v>87</v>
      </c>
      <c r="B119" s="65" t="s">
        <v>130</v>
      </c>
      <c r="C119" s="111">
        <v>0.46</v>
      </c>
      <c r="D119" s="111">
        <f t="shared" si="30"/>
        <v>0.4</v>
      </c>
      <c r="F119" s="112">
        <f t="shared" si="31"/>
        <v>0.34</v>
      </c>
      <c r="G119" s="121">
        <f t="shared" si="32"/>
        <v>1.1412870851471406</v>
      </c>
      <c r="H119" s="113">
        <f t="shared" si="33"/>
        <v>0.06</v>
      </c>
      <c r="I119" s="112">
        <f t="shared" si="34"/>
        <v>0.44803760895002781</v>
      </c>
      <c r="K119" s="123">
        <f t="shared" si="44"/>
        <v>0.51524325029253193</v>
      </c>
      <c r="L119" s="50">
        <f t="shared" si="35"/>
        <v>5.5243250292531909E-2</v>
      </c>
      <c r="M119" s="51">
        <f t="shared" si="36"/>
        <v>0.12009402237506936</v>
      </c>
      <c r="Q119" s="60">
        <v>0.92</v>
      </c>
      <c r="R119" s="55">
        <v>16.010000000000002</v>
      </c>
      <c r="S119" s="55">
        <v>18.36</v>
      </c>
      <c r="T119" s="31">
        <f t="shared" si="29"/>
        <v>1.0550405996252341</v>
      </c>
      <c r="U119" s="62">
        <v>0</v>
      </c>
      <c r="V119" s="58">
        <v>96.2</v>
      </c>
      <c r="W119" s="58">
        <v>101.7</v>
      </c>
      <c r="X119" s="48">
        <f t="shared" si="37"/>
        <v>0</v>
      </c>
      <c r="Y119" s="63">
        <v>0.04</v>
      </c>
      <c r="Z119" s="33">
        <v>106.8</v>
      </c>
      <c r="AA119" s="33">
        <v>114.8</v>
      </c>
      <c r="AB119" s="34">
        <f t="shared" si="38"/>
        <v>4.2996254681647937E-2</v>
      </c>
      <c r="AC119" s="35">
        <v>0.04</v>
      </c>
      <c r="AD119" s="36">
        <v>108.3</v>
      </c>
      <c r="AE119" s="36">
        <v>117.1</v>
      </c>
      <c r="AF119" s="37">
        <f t="shared" si="39"/>
        <v>4.3250230840258537E-2</v>
      </c>
      <c r="AG119" s="61">
        <v>0</v>
      </c>
      <c r="AH119" s="64">
        <v>108.3</v>
      </c>
      <c r="AI119" s="64">
        <v>124.9</v>
      </c>
      <c r="AJ119" s="39">
        <f t="shared" si="40"/>
        <v>0</v>
      </c>
      <c r="AK119" s="40">
        <v>0</v>
      </c>
      <c r="AL119" s="41">
        <v>158.5</v>
      </c>
      <c r="AM119" s="41">
        <v>181</v>
      </c>
      <c r="AN119" s="42">
        <f t="shared" si="45"/>
        <v>0</v>
      </c>
      <c r="AO119" s="43">
        <f t="shared" si="42"/>
        <v>1</v>
      </c>
    </row>
    <row r="120" spans="1:41" ht="14.5" x14ac:dyDescent="0.35">
      <c r="A120" s="67" t="s">
        <v>124</v>
      </c>
      <c r="B120" s="65" t="s">
        <v>130</v>
      </c>
      <c r="C120" s="111">
        <v>1.42</v>
      </c>
      <c r="D120" s="111">
        <f t="shared" si="30"/>
        <v>1.2347826086956522</v>
      </c>
      <c r="F120" s="112">
        <f t="shared" si="31"/>
        <v>1.0495652173913044</v>
      </c>
      <c r="G120" s="121">
        <f t="shared" si="32"/>
        <v>1.1412870851471406</v>
      </c>
      <c r="H120" s="113">
        <f t="shared" si="33"/>
        <v>0.18521739130434781</v>
      </c>
      <c r="I120" s="112">
        <f t="shared" si="34"/>
        <v>1.3830726189326945</v>
      </c>
      <c r="K120" s="123">
        <f t="shared" si="44"/>
        <v>1.5905335117725985</v>
      </c>
      <c r="L120" s="50">
        <f t="shared" si="35"/>
        <v>0.17053351177259857</v>
      </c>
      <c r="M120" s="51">
        <f t="shared" si="36"/>
        <v>0.12009402237506941</v>
      </c>
      <c r="Q120" s="60">
        <v>0.92</v>
      </c>
      <c r="R120" s="55">
        <v>16.010000000000002</v>
      </c>
      <c r="S120" s="55">
        <v>18.36</v>
      </c>
      <c r="T120" s="31">
        <f t="shared" si="29"/>
        <v>1.0550405996252341</v>
      </c>
      <c r="U120" s="62">
        <v>0</v>
      </c>
      <c r="V120" s="58">
        <v>96.2</v>
      </c>
      <c r="W120" s="58">
        <v>101.7</v>
      </c>
      <c r="X120" s="48">
        <f t="shared" si="37"/>
        <v>0</v>
      </c>
      <c r="Y120" s="63">
        <v>0.04</v>
      </c>
      <c r="Z120" s="33">
        <v>106.8</v>
      </c>
      <c r="AA120" s="33">
        <v>114.8</v>
      </c>
      <c r="AB120" s="34">
        <f t="shared" si="38"/>
        <v>4.2996254681647937E-2</v>
      </c>
      <c r="AC120" s="35">
        <v>0.04</v>
      </c>
      <c r="AD120" s="36">
        <v>108.3</v>
      </c>
      <c r="AE120" s="36">
        <v>117.1</v>
      </c>
      <c r="AF120" s="37">
        <f t="shared" si="39"/>
        <v>4.3250230840258537E-2</v>
      </c>
      <c r="AG120" s="61">
        <v>0</v>
      </c>
      <c r="AH120" s="64">
        <v>108.3</v>
      </c>
      <c r="AI120" s="64">
        <v>124.9</v>
      </c>
      <c r="AJ120" s="39">
        <f t="shared" si="40"/>
        <v>0</v>
      </c>
      <c r="AK120" s="40">
        <v>0</v>
      </c>
      <c r="AL120" s="41">
        <v>158.5</v>
      </c>
      <c r="AM120" s="41">
        <v>181</v>
      </c>
      <c r="AN120" s="42">
        <f t="shared" si="45"/>
        <v>0</v>
      </c>
      <c r="AO120" s="43">
        <f t="shared" si="42"/>
        <v>1</v>
      </c>
    </row>
    <row r="121" spans="1:41" ht="14.5" x14ac:dyDescent="0.35">
      <c r="A121" s="67" t="s">
        <v>91</v>
      </c>
      <c r="B121" s="65" t="s">
        <v>130</v>
      </c>
      <c r="C121" s="111">
        <v>1.42</v>
      </c>
      <c r="D121" s="111">
        <f t="shared" si="30"/>
        <v>1.2347826086956522</v>
      </c>
      <c r="F121" s="112">
        <f t="shared" si="31"/>
        <v>1.0495652173913044</v>
      </c>
      <c r="G121" s="121">
        <f t="shared" si="32"/>
        <v>1.1412870851471406</v>
      </c>
      <c r="H121" s="113">
        <f t="shared" si="33"/>
        <v>0.18521739130434781</v>
      </c>
      <c r="I121" s="112">
        <f t="shared" si="34"/>
        <v>1.3830726189326945</v>
      </c>
      <c r="K121" s="123">
        <f t="shared" si="44"/>
        <v>1.5905335117725985</v>
      </c>
      <c r="L121" s="50">
        <f t="shared" si="35"/>
        <v>0.17053351177259857</v>
      </c>
      <c r="M121" s="51">
        <f t="shared" si="36"/>
        <v>0.12009402237506941</v>
      </c>
      <c r="Q121" s="60">
        <v>0.92</v>
      </c>
      <c r="R121" s="55">
        <v>16.010000000000002</v>
      </c>
      <c r="S121" s="55">
        <v>18.36</v>
      </c>
      <c r="T121" s="31">
        <f t="shared" si="29"/>
        <v>1.0550405996252341</v>
      </c>
      <c r="U121" s="62">
        <v>0</v>
      </c>
      <c r="V121" s="58">
        <v>96.2</v>
      </c>
      <c r="W121" s="58">
        <v>101.7</v>
      </c>
      <c r="X121" s="48">
        <f t="shared" si="37"/>
        <v>0</v>
      </c>
      <c r="Y121" s="63">
        <v>0.04</v>
      </c>
      <c r="Z121" s="33">
        <v>106.8</v>
      </c>
      <c r="AA121" s="33">
        <v>114.8</v>
      </c>
      <c r="AB121" s="34">
        <f t="shared" si="38"/>
        <v>4.2996254681647937E-2</v>
      </c>
      <c r="AC121" s="35">
        <v>0.04</v>
      </c>
      <c r="AD121" s="36">
        <v>108.3</v>
      </c>
      <c r="AE121" s="36">
        <v>117.1</v>
      </c>
      <c r="AF121" s="37">
        <f t="shared" si="39"/>
        <v>4.3250230840258537E-2</v>
      </c>
      <c r="AG121" s="61">
        <v>0</v>
      </c>
      <c r="AH121" s="64">
        <v>108.3</v>
      </c>
      <c r="AI121" s="64">
        <v>124.9</v>
      </c>
      <c r="AJ121" s="39">
        <f t="shared" si="40"/>
        <v>0</v>
      </c>
      <c r="AK121" s="40">
        <v>0</v>
      </c>
      <c r="AL121" s="41">
        <v>158.5</v>
      </c>
      <c r="AM121" s="41">
        <v>181</v>
      </c>
      <c r="AN121" s="42">
        <f t="shared" si="45"/>
        <v>0</v>
      </c>
      <c r="AO121" s="43">
        <f t="shared" si="42"/>
        <v>1</v>
      </c>
    </row>
    <row r="122" spans="1:41" ht="14.5" x14ac:dyDescent="0.35">
      <c r="A122" s="67" t="s">
        <v>92</v>
      </c>
      <c r="B122" s="65" t="s">
        <v>130</v>
      </c>
      <c r="C122" s="111">
        <v>1.42</v>
      </c>
      <c r="D122" s="111">
        <f t="shared" si="30"/>
        <v>1.2347826086956522</v>
      </c>
      <c r="F122" s="112">
        <f t="shared" si="31"/>
        <v>1.0495652173913044</v>
      </c>
      <c r="G122" s="121">
        <f t="shared" si="32"/>
        <v>1.1412870851471406</v>
      </c>
      <c r="H122" s="113">
        <f t="shared" si="33"/>
        <v>0.18521739130434781</v>
      </c>
      <c r="I122" s="112">
        <f t="shared" si="34"/>
        <v>1.3830726189326945</v>
      </c>
      <c r="K122" s="123">
        <f t="shared" si="44"/>
        <v>1.5905335117725985</v>
      </c>
      <c r="L122" s="50">
        <f t="shared" si="35"/>
        <v>0.17053351177259857</v>
      </c>
      <c r="M122" s="51">
        <f t="shared" si="36"/>
        <v>0.12009402237506941</v>
      </c>
      <c r="Q122" s="60">
        <v>0.92</v>
      </c>
      <c r="R122" s="55">
        <v>16.010000000000002</v>
      </c>
      <c r="S122" s="55">
        <v>18.36</v>
      </c>
      <c r="T122" s="31">
        <f t="shared" si="29"/>
        <v>1.0550405996252341</v>
      </c>
      <c r="U122" s="62">
        <v>0</v>
      </c>
      <c r="V122" s="58">
        <v>96.2</v>
      </c>
      <c r="W122" s="58">
        <v>101.7</v>
      </c>
      <c r="X122" s="48">
        <f t="shared" si="37"/>
        <v>0</v>
      </c>
      <c r="Y122" s="63">
        <v>0.04</v>
      </c>
      <c r="Z122" s="33">
        <v>106.8</v>
      </c>
      <c r="AA122" s="33">
        <v>114.8</v>
      </c>
      <c r="AB122" s="34">
        <f t="shared" si="38"/>
        <v>4.2996254681647937E-2</v>
      </c>
      <c r="AC122" s="35">
        <v>0.04</v>
      </c>
      <c r="AD122" s="36">
        <v>108.3</v>
      </c>
      <c r="AE122" s="36">
        <v>117.1</v>
      </c>
      <c r="AF122" s="37">
        <f t="shared" si="39"/>
        <v>4.3250230840258537E-2</v>
      </c>
      <c r="AG122" s="61">
        <v>0</v>
      </c>
      <c r="AH122" s="64">
        <v>108.3</v>
      </c>
      <c r="AI122" s="64">
        <v>124.9</v>
      </c>
      <c r="AJ122" s="39">
        <f t="shared" si="40"/>
        <v>0</v>
      </c>
      <c r="AK122" s="40">
        <v>0</v>
      </c>
      <c r="AL122" s="41">
        <v>158.5</v>
      </c>
      <c r="AM122" s="41">
        <v>181</v>
      </c>
      <c r="AN122" s="42">
        <f t="shared" si="45"/>
        <v>0</v>
      </c>
      <c r="AO122" s="43">
        <f t="shared" si="42"/>
        <v>1</v>
      </c>
    </row>
    <row r="123" spans="1:41" ht="14.5" x14ac:dyDescent="0.35">
      <c r="A123" s="67" t="s">
        <v>125</v>
      </c>
      <c r="B123" s="65" t="s">
        <v>130</v>
      </c>
      <c r="C123" s="111">
        <v>0.74</v>
      </c>
      <c r="D123" s="111">
        <f t="shared" si="30"/>
        <v>0.64347826086956528</v>
      </c>
      <c r="F123" s="112">
        <f t="shared" si="31"/>
        <v>0.54695652173913045</v>
      </c>
      <c r="G123" s="121">
        <f t="shared" si="32"/>
        <v>1.1412870851471406</v>
      </c>
      <c r="H123" s="113">
        <f t="shared" si="33"/>
        <v>9.6521739130434783E-2</v>
      </c>
      <c r="I123" s="112">
        <f t="shared" si="34"/>
        <v>0.72075615352830569</v>
      </c>
      <c r="K123" s="123">
        <f t="shared" si="44"/>
        <v>0.82886957655755145</v>
      </c>
      <c r="L123" s="50">
        <f t="shared" si="35"/>
        <v>8.8869576557551455E-2</v>
      </c>
      <c r="M123" s="51">
        <f t="shared" si="36"/>
        <v>0.12009402237506954</v>
      </c>
      <c r="Q123" s="60">
        <v>0.92</v>
      </c>
      <c r="R123" s="55">
        <v>16.010000000000002</v>
      </c>
      <c r="S123" s="55">
        <v>18.36</v>
      </c>
      <c r="T123" s="31">
        <f t="shared" si="29"/>
        <v>1.0550405996252341</v>
      </c>
      <c r="U123" s="62">
        <v>0</v>
      </c>
      <c r="V123" s="58">
        <v>96.2</v>
      </c>
      <c r="W123" s="58">
        <v>101.7</v>
      </c>
      <c r="X123" s="48">
        <f t="shared" si="37"/>
        <v>0</v>
      </c>
      <c r="Y123" s="63">
        <v>0.04</v>
      </c>
      <c r="Z123" s="33">
        <v>106.8</v>
      </c>
      <c r="AA123" s="33">
        <v>114.8</v>
      </c>
      <c r="AB123" s="34">
        <f t="shared" si="38"/>
        <v>4.2996254681647937E-2</v>
      </c>
      <c r="AC123" s="35">
        <v>0.04</v>
      </c>
      <c r="AD123" s="36">
        <v>108.3</v>
      </c>
      <c r="AE123" s="36">
        <v>117.1</v>
      </c>
      <c r="AF123" s="37">
        <f t="shared" si="39"/>
        <v>4.3250230840258537E-2</v>
      </c>
      <c r="AG123" s="61">
        <v>0</v>
      </c>
      <c r="AH123" s="64">
        <v>108.3</v>
      </c>
      <c r="AI123" s="64">
        <v>124.9</v>
      </c>
      <c r="AJ123" s="39">
        <f t="shared" si="40"/>
        <v>0</v>
      </c>
      <c r="AK123" s="40">
        <v>0</v>
      </c>
      <c r="AL123" s="41">
        <v>158.5</v>
      </c>
      <c r="AM123" s="41">
        <v>181</v>
      </c>
      <c r="AN123" s="42">
        <f t="shared" si="45"/>
        <v>0</v>
      </c>
      <c r="AO123" s="43">
        <f t="shared" si="42"/>
        <v>1</v>
      </c>
    </row>
    <row r="124" spans="1:41" ht="14.5" x14ac:dyDescent="0.35">
      <c r="A124" s="67" t="s">
        <v>126</v>
      </c>
      <c r="B124" s="65" t="s">
        <v>130</v>
      </c>
      <c r="C124" s="111">
        <v>0.73</v>
      </c>
      <c r="D124" s="111">
        <f t="shared" si="30"/>
        <v>0.63478260869565217</v>
      </c>
      <c r="F124" s="112">
        <f t="shared" si="31"/>
        <v>0.53956521739130436</v>
      </c>
      <c r="G124" s="121">
        <f t="shared" si="32"/>
        <v>1.1412870851471406</v>
      </c>
      <c r="H124" s="113">
        <f t="shared" si="33"/>
        <v>9.5217391304347823E-2</v>
      </c>
      <c r="I124" s="112">
        <f t="shared" si="34"/>
        <v>0.71101620550765288</v>
      </c>
      <c r="K124" s="123">
        <f t="shared" si="44"/>
        <v>0.81766863633380071</v>
      </c>
      <c r="L124" s="50">
        <f t="shared" si="35"/>
        <v>8.7668636333800731E-2</v>
      </c>
      <c r="M124" s="51">
        <f t="shared" si="36"/>
        <v>0.1200940223750695</v>
      </c>
      <c r="Q124" s="60">
        <v>0.92</v>
      </c>
      <c r="R124" s="55">
        <v>16.010000000000002</v>
      </c>
      <c r="S124" s="55">
        <v>18.36</v>
      </c>
      <c r="T124" s="31">
        <f t="shared" si="29"/>
        <v>1.0550405996252341</v>
      </c>
      <c r="U124" s="62">
        <v>0</v>
      </c>
      <c r="V124" s="58">
        <v>96.2</v>
      </c>
      <c r="W124" s="58">
        <v>101.7</v>
      </c>
      <c r="X124" s="48">
        <f t="shared" si="37"/>
        <v>0</v>
      </c>
      <c r="Y124" s="63">
        <v>0.04</v>
      </c>
      <c r="Z124" s="33">
        <v>106.8</v>
      </c>
      <c r="AA124" s="33">
        <v>114.8</v>
      </c>
      <c r="AB124" s="34">
        <f t="shared" si="38"/>
        <v>4.2996254681647937E-2</v>
      </c>
      <c r="AC124" s="35">
        <v>0.04</v>
      </c>
      <c r="AD124" s="36">
        <v>108.3</v>
      </c>
      <c r="AE124" s="36">
        <v>117.1</v>
      </c>
      <c r="AF124" s="37">
        <f t="shared" si="39"/>
        <v>4.3250230840258537E-2</v>
      </c>
      <c r="AG124" s="61">
        <v>0</v>
      </c>
      <c r="AH124" s="64">
        <v>108.3</v>
      </c>
      <c r="AI124" s="64">
        <v>124.9</v>
      </c>
      <c r="AJ124" s="39">
        <f t="shared" si="40"/>
        <v>0</v>
      </c>
      <c r="AK124" s="40">
        <v>0</v>
      </c>
      <c r="AL124" s="41">
        <v>158.5</v>
      </c>
      <c r="AM124" s="41">
        <v>181</v>
      </c>
      <c r="AN124" s="42">
        <f t="shared" si="45"/>
        <v>0</v>
      </c>
      <c r="AO124" s="43">
        <f t="shared" si="42"/>
        <v>1</v>
      </c>
    </row>
    <row r="125" spans="1:41" ht="14.5" x14ac:dyDescent="0.35">
      <c r="A125" s="67" t="s">
        <v>127</v>
      </c>
      <c r="B125" s="65" t="s">
        <v>130</v>
      </c>
      <c r="C125" s="111">
        <v>0.77</v>
      </c>
      <c r="D125" s="111">
        <f t="shared" si="30"/>
        <v>0.66956521739130437</v>
      </c>
      <c r="F125" s="112">
        <f t="shared" si="31"/>
        <v>0.56913043478260872</v>
      </c>
      <c r="G125" s="121">
        <f t="shared" si="32"/>
        <v>1.1412870851471406</v>
      </c>
      <c r="H125" s="113">
        <f t="shared" si="33"/>
        <v>0.10043478260869565</v>
      </c>
      <c r="I125" s="112">
        <f t="shared" si="34"/>
        <v>0.74997599759026401</v>
      </c>
      <c r="K125" s="123">
        <f t="shared" si="44"/>
        <v>0.86247239722880353</v>
      </c>
      <c r="L125" s="50">
        <f t="shared" si="35"/>
        <v>9.2472397228803516E-2</v>
      </c>
      <c r="M125" s="51">
        <f t="shared" si="36"/>
        <v>0.1200940223750695</v>
      </c>
      <c r="Q125" s="60">
        <v>0.92</v>
      </c>
      <c r="R125" s="55">
        <v>16.010000000000002</v>
      </c>
      <c r="S125" s="55">
        <v>18.36</v>
      </c>
      <c r="T125" s="31">
        <f t="shared" si="29"/>
        <v>1.0550405996252341</v>
      </c>
      <c r="U125" s="62">
        <v>0</v>
      </c>
      <c r="V125" s="58">
        <v>96.2</v>
      </c>
      <c r="W125" s="58">
        <v>101.7</v>
      </c>
      <c r="X125" s="48">
        <f t="shared" si="37"/>
        <v>0</v>
      </c>
      <c r="Y125" s="63">
        <v>0.04</v>
      </c>
      <c r="Z125" s="33">
        <v>106.8</v>
      </c>
      <c r="AA125" s="33">
        <v>114.8</v>
      </c>
      <c r="AB125" s="34">
        <f t="shared" si="38"/>
        <v>4.2996254681647937E-2</v>
      </c>
      <c r="AC125" s="35">
        <v>0.04</v>
      </c>
      <c r="AD125" s="36">
        <v>108.3</v>
      </c>
      <c r="AE125" s="36">
        <v>117.1</v>
      </c>
      <c r="AF125" s="37">
        <f t="shared" si="39"/>
        <v>4.3250230840258537E-2</v>
      </c>
      <c r="AG125" s="61">
        <v>0</v>
      </c>
      <c r="AH125" s="64">
        <v>108.3</v>
      </c>
      <c r="AI125" s="64">
        <v>124.9</v>
      </c>
      <c r="AJ125" s="39">
        <f t="shared" si="40"/>
        <v>0</v>
      </c>
      <c r="AK125" s="40">
        <v>0</v>
      </c>
      <c r="AL125" s="41">
        <v>158.5</v>
      </c>
      <c r="AM125" s="41">
        <v>181</v>
      </c>
      <c r="AN125" s="42">
        <f t="shared" si="45"/>
        <v>0</v>
      </c>
      <c r="AO125" s="43">
        <f t="shared" si="42"/>
        <v>1</v>
      </c>
    </row>
    <row r="126" spans="1:41" ht="14.5" x14ac:dyDescent="0.35">
      <c r="A126" s="67" t="s">
        <v>128</v>
      </c>
      <c r="B126" s="65" t="s">
        <v>130</v>
      </c>
      <c r="C126" s="111">
        <v>0.77</v>
      </c>
      <c r="D126" s="111">
        <f t="shared" si="30"/>
        <v>0.66956521739130437</v>
      </c>
      <c r="F126" s="112">
        <f t="shared" si="31"/>
        <v>0.56913043478260872</v>
      </c>
      <c r="G126" s="121">
        <f t="shared" si="32"/>
        <v>1.1412870851471406</v>
      </c>
      <c r="H126" s="113">
        <f t="shared" si="33"/>
        <v>0.10043478260869565</v>
      </c>
      <c r="I126" s="112">
        <f t="shared" si="34"/>
        <v>0.74997599759026401</v>
      </c>
      <c r="K126" s="123">
        <f t="shared" si="44"/>
        <v>0.86247239722880353</v>
      </c>
      <c r="L126" s="50">
        <f t="shared" si="35"/>
        <v>9.2472397228803516E-2</v>
      </c>
      <c r="M126" s="51">
        <f t="shared" si="36"/>
        <v>0.1200940223750695</v>
      </c>
      <c r="Q126" s="60">
        <v>0.92</v>
      </c>
      <c r="R126" s="55">
        <v>16.010000000000002</v>
      </c>
      <c r="S126" s="55">
        <v>18.36</v>
      </c>
      <c r="T126" s="31">
        <f t="shared" si="29"/>
        <v>1.0550405996252341</v>
      </c>
      <c r="U126" s="62">
        <v>0</v>
      </c>
      <c r="V126" s="58">
        <v>96.2</v>
      </c>
      <c r="W126" s="58">
        <v>101.7</v>
      </c>
      <c r="X126" s="48">
        <f t="shared" si="37"/>
        <v>0</v>
      </c>
      <c r="Y126" s="63">
        <v>0.04</v>
      </c>
      <c r="Z126" s="33">
        <v>106.8</v>
      </c>
      <c r="AA126" s="33">
        <v>114.8</v>
      </c>
      <c r="AB126" s="34">
        <f t="shared" si="38"/>
        <v>4.2996254681647937E-2</v>
      </c>
      <c r="AC126" s="35">
        <v>0.04</v>
      </c>
      <c r="AD126" s="36">
        <v>108.3</v>
      </c>
      <c r="AE126" s="36">
        <v>117.1</v>
      </c>
      <c r="AF126" s="37">
        <f t="shared" si="39"/>
        <v>4.3250230840258537E-2</v>
      </c>
      <c r="AG126" s="61">
        <v>0</v>
      </c>
      <c r="AH126" s="64">
        <v>108.3</v>
      </c>
      <c r="AI126" s="64">
        <v>124.9</v>
      </c>
      <c r="AJ126" s="39">
        <f t="shared" si="40"/>
        <v>0</v>
      </c>
      <c r="AK126" s="40">
        <v>0</v>
      </c>
      <c r="AL126" s="41">
        <v>158.5</v>
      </c>
      <c r="AM126" s="41">
        <v>181</v>
      </c>
      <c r="AN126" s="42">
        <f t="shared" si="45"/>
        <v>0</v>
      </c>
      <c r="AO126" s="43">
        <f t="shared" si="42"/>
        <v>1</v>
      </c>
    </row>
    <row r="127" spans="1:41" ht="14.5" x14ac:dyDescent="0.35">
      <c r="A127" s="67" t="s">
        <v>62</v>
      </c>
      <c r="B127" s="65" t="s">
        <v>130</v>
      </c>
      <c r="C127" s="114">
        <v>0.74</v>
      </c>
      <c r="D127" s="114">
        <f t="shared" si="30"/>
        <v>0.64347826086956528</v>
      </c>
      <c r="F127" s="115">
        <f t="shared" si="31"/>
        <v>0.54695652173913045</v>
      </c>
      <c r="G127" s="124">
        <f t="shared" si="32"/>
        <v>1.1412870851471406</v>
      </c>
      <c r="H127" s="116">
        <f t="shared" si="33"/>
        <v>9.6521739130434783E-2</v>
      </c>
      <c r="I127" s="115">
        <f t="shared" si="34"/>
        <v>0.72075615352830569</v>
      </c>
      <c r="K127" s="125">
        <f t="shared" si="44"/>
        <v>0.82886957655755145</v>
      </c>
      <c r="L127" s="71">
        <f t="shared" si="35"/>
        <v>8.8869576557551455E-2</v>
      </c>
      <c r="M127" s="54">
        <f t="shared" si="36"/>
        <v>0.12009402237506954</v>
      </c>
      <c r="Q127" s="60">
        <v>0.92</v>
      </c>
      <c r="R127" s="55">
        <v>16.010000000000002</v>
      </c>
      <c r="S127" s="55">
        <v>18.36</v>
      </c>
      <c r="T127" s="31">
        <f t="shared" si="29"/>
        <v>1.0550405996252341</v>
      </c>
      <c r="U127" s="62">
        <v>0</v>
      </c>
      <c r="V127" s="58">
        <v>96.2</v>
      </c>
      <c r="W127" s="58">
        <v>101.7</v>
      </c>
      <c r="X127" s="48">
        <f t="shared" si="37"/>
        <v>0</v>
      </c>
      <c r="Y127" s="63">
        <v>0.04</v>
      </c>
      <c r="Z127" s="33">
        <v>106.8</v>
      </c>
      <c r="AA127" s="33">
        <v>114.8</v>
      </c>
      <c r="AB127" s="34">
        <f t="shared" si="38"/>
        <v>4.2996254681647937E-2</v>
      </c>
      <c r="AC127" s="35">
        <v>0.04</v>
      </c>
      <c r="AD127" s="36">
        <v>108.3</v>
      </c>
      <c r="AE127" s="36">
        <v>117.1</v>
      </c>
      <c r="AF127" s="37">
        <f t="shared" si="39"/>
        <v>4.3250230840258537E-2</v>
      </c>
      <c r="AG127" s="61">
        <v>0</v>
      </c>
      <c r="AH127" s="64">
        <v>108.3</v>
      </c>
      <c r="AI127" s="64">
        <v>124.9</v>
      </c>
      <c r="AJ127" s="39">
        <f t="shared" si="40"/>
        <v>0</v>
      </c>
      <c r="AK127" s="40">
        <v>0</v>
      </c>
      <c r="AL127" s="41">
        <v>158.5</v>
      </c>
      <c r="AM127" s="41">
        <v>181</v>
      </c>
      <c r="AN127" s="42">
        <f t="shared" si="45"/>
        <v>0</v>
      </c>
      <c r="AO127" s="43">
        <f t="shared" si="42"/>
        <v>1</v>
      </c>
    </row>
    <row r="128" spans="1:41" ht="14.5" x14ac:dyDescent="0.35">
      <c r="A128" s="69" t="s">
        <v>129</v>
      </c>
      <c r="B128" s="70" t="s">
        <v>130</v>
      </c>
      <c r="C128" s="117">
        <v>0.73</v>
      </c>
      <c r="D128" s="117">
        <f t="shared" si="30"/>
        <v>0.63478260869565217</v>
      </c>
      <c r="E128" s="65"/>
      <c r="F128" s="118">
        <f t="shared" si="31"/>
        <v>0.53956521739130436</v>
      </c>
      <c r="G128" s="126">
        <f t="shared" si="32"/>
        <v>1.1412870851471406</v>
      </c>
      <c r="H128" s="118">
        <f t="shared" si="33"/>
        <v>9.5217391304347823E-2</v>
      </c>
      <c r="I128" s="118">
        <f t="shared" si="34"/>
        <v>0.71101620550765288</v>
      </c>
      <c r="J128" s="65"/>
      <c r="K128" s="127">
        <f t="shared" si="44"/>
        <v>0.81766863633380071</v>
      </c>
      <c r="L128" s="92">
        <f t="shared" si="35"/>
        <v>8.7668636333800731E-2</v>
      </c>
      <c r="M128" s="93">
        <f t="shared" si="36"/>
        <v>0.1200940223750695</v>
      </c>
      <c r="Q128" s="73">
        <v>0.92</v>
      </c>
      <c r="R128" s="74">
        <v>16.010000000000002</v>
      </c>
      <c r="S128" s="74">
        <v>18.36</v>
      </c>
      <c r="T128" s="75">
        <f t="shared" si="29"/>
        <v>1.0550405996252341</v>
      </c>
      <c r="U128" s="76">
        <v>0</v>
      </c>
      <c r="V128" s="77">
        <v>96.2</v>
      </c>
      <c r="W128" s="77">
        <v>101.7</v>
      </c>
      <c r="X128" s="78">
        <f t="shared" si="37"/>
        <v>0</v>
      </c>
      <c r="Y128" s="79">
        <v>0.04</v>
      </c>
      <c r="Z128" s="80">
        <v>106.8</v>
      </c>
      <c r="AA128" s="80">
        <v>114.8</v>
      </c>
      <c r="AB128" s="81">
        <f t="shared" si="38"/>
        <v>4.2996254681647937E-2</v>
      </c>
      <c r="AC128" s="82">
        <v>0.04</v>
      </c>
      <c r="AD128" s="83">
        <v>108.3</v>
      </c>
      <c r="AE128" s="83">
        <v>117.1</v>
      </c>
      <c r="AF128" s="84">
        <f t="shared" si="39"/>
        <v>4.3250230840258537E-2</v>
      </c>
      <c r="AG128" s="85">
        <v>0</v>
      </c>
      <c r="AH128" s="86">
        <v>108.3</v>
      </c>
      <c r="AI128" s="86">
        <v>124.9</v>
      </c>
      <c r="AJ128" s="87">
        <f t="shared" si="40"/>
        <v>0</v>
      </c>
      <c r="AK128" s="88">
        <v>0</v>
      </c>
      <c r="AL128" s="72">
        <v>158.5</v>
      </c>
      <c r="AM128" s="72">
        <v>181</v>
      </c>
      <c r="AN128" s="89">
        <f t="shared" si="45"/>
        <v>0</v>
      </c>
      <c r="AO128" s="90">
        <f t="shared" si="42"/>
        <v>1</v>
      </c>
    </row>
    <row r="129" spans="1:41" x14ac:dyDescent="0.3">
      <c r="A129" s="65" t="s">
        <v>119</v>
      </c>
      <c r="B129" s="65" t="s">
        <v>131</v>
      </c>
      <c r="C129" s="111">
        <v>0.2</v>
      </c>
      <c r="D129" s="111">
        <f t="shared" si="30"/>
        <v>0.17391304347826089</v>
      </c>
      <c r="E129" s="91"/>
      <c r="F129" s="112">
        <f t="shared" si="31"/>
        <v>0.14782608695652175</v>
      </c>
      <c r="G129" s="121">
        <f t="shared" si="32"/>
        <v>1.1314670297455158</v>
      </c>
      <c r="H129" s="113">
        <f t="shared" si="33"/>
        <v>2.6086956521739132E-2</v>
      </c>
      <c r="I129" s="112">
        <f t="shared" si="34"/>
        <v>0.19334730004933715</v>
      </c>
      <c r="J129" s="91"/>
      <c r="K129" s="123">
        <f t="shared" si="44"/>
        <v>0.2223493950567377</v>
      </c>
      <c r="L129" s="50">
        <f t="shared" si="35"/>
        <v>2.2349395056737692E-2</v>
      </c>
      <c r="M129" s="51">
        <f t="shared" si="36"/>
        <v>0.11174697528368846</v>
      </c>
      <c r="N129" s="65"/>
      <c r="O129" s="65"/>
      <c r="P129" s="65"/>
      <c r="Q129" s="60">
        <v>0.8</v>
      </c>
      <c r="R129" s="55">
        <v>16.010000000000002</v>
      </c>
      <c r="S129" s="55">
        <v>18.009699999999999</v>
      </c>
      <c r="T129" s="31">
        <f t="shared" si="29"/>
        <v>0.89992254840724528</v>
      </c>
      <c r="U129" s="62">
        <v>0</v>
      </c>
      <c r="V129" s="58">
        <v>96.2</v>
      </c>
      <c r="W129" s="58">
        <v>101.7</v>
      </c>
      <c r="X129" s="48">
        <f t="shared" si="37"/>
        <v>0</v>
      </c>
      <c r="Y129" s="63">
        <v>0</v>
      </c>
      <c r="Z129" s="33">
        <v>92</v>
      </c>
      <c r="AA129" s="33">
        <v>101.2</v>
      </c>
      <c r="AB129" s="34">
        <f t="shared" si="38"/>
        <v>0</v>
      </c>
      <c r="AC129" s="35">
        <v>0.1</v>
      </c>
      <c r="AD129" s="36">
        <v>98.7</v>
      </c>
      <c r="AE129" s="36">
        <v>101.2</v>
      </c>
      <c r="AF129" s="37">
        <f t="shared" si="39"/>
        <v>0.10253292806484296</v>
      </c>
      <c r="AG129" s="61">
        <v>0.1</v>
      </c>
      <c r="AH129" s="64">
        <v>77.900000000000006</v>
      </c>
      <c r="AI129" s="64">
        <v>100.5</v>
      </c>
      <c r="AJ129" s="39">
        <f t="shared" si="40"/>
        <v>0.12901155327342748</v>
      </c>
      <c r="AK129" s="40">
        <v>0</v>
      </c>
      <c r="AL129" s="41">
        <v>158.5</v>
      </c>
      <c r="AM129" s="41">
        <v>181</v>
      </c>
      <c r="AN129" s="42">
        <f t="shared" si="45"/>
        <v>0</v>
      </c>
      <c r="AO129" s="43">
        <f t="shared" si="42"/>
        <v>1</v>
      </c>
    </row>
    <row r="130" spans="1:41" x14ac:dyDescent="0.3">
      <c r="A130" s="65" t="s">
        <v>82</v>
      </c>
      <c r="B130" s="65" t="s">
        <v>131</v>
      </c>
      <c r="C130" s="117">
        <v>0.2</v>
      </c>
      <c r="D130" s="111">
        <f t="shared" si="30"/>
        <v>0.17391304347826089</v>
      </c>
      <c r="E130" s="65"/>
      <c r="F130" s="112">
        <f t="shared" si="31"/>
        <v>0.14782608695652175</v>
      </c>
      <c r="G130" s="121">
        <f t="shared" si="32"/>
        <v>1.1314670297455158</v>
      </c>
      <c r="H130" s="113">
        <f t="shared" si="33"/>
        <v>2.6086956521739132E-2</v>
      </c>
      <c r="I130" s="112">
        <f t="shared" si="34"/>
        <v>0.19334730004933715</v>
      </c>
      <c r="J130" s="65"/>
      <c r="K130" s="123">
        <f t="shared" si="44"/>
        <v>0.2223493950567377</v>
      </c>
      <c r="L130" s="50">
        <f t="shared" si="35"/>
        <v>2.2349395056737692E-2</v>
      </c>
      <c r="M130" s="51">
        <f t="shared" si="36"/>
        <v>0.11174697528368846</v>
      </c>
      <c r="N130" s="65"/>
      <c r="O130" s="65"/>
      <c r="P130" s="65"/>
      <c r="Q130" s="60">
        <v>0.8</v>
      </c>
      <c r="R130" s="55">
        <v>16.010000000000002</v>
      </c>
      <c r="S130" s="55">
        <v>18.009699999999999</v>
      </c>
      <c r="T130" s="31">
        <f t="shared" si="29"/>
        <v>0.89992254840724528</v>
      </c>
      <c r="U130" s="62">
        <v>0</v>
      </c>
      <c r="V130" s="58">
        <v>96.2</v>
      </c>
      <c r="W130" s="58">
        <v>101.7</v>
      </c>
      <c r="X130" s="48">
        <f t="shared" si="37"/>
        <v>0</v>
      </c>
      <c r="Y130" s="63">
        <v>0</v>
      </c>
      <c r="Z130" s="33">
        <v>92</v>
      </c>
      <c r="AA130" s="33">
        <v>101.2</v>
      </c>
      <c r="AB130" s="34">
        <f t="shared" si="38"/>
        <v>0</v>
      </c>
      <c r="AC130" s="35">
        <v>0.1</v>
      </c>
      <c r="AD130" s="36">
        <v>98.7</v>
      </c>
      <c r="AE130" s="36">
        <v>101.2</v>
      </c>
      <c r="AF130" s="37">
        <f t="shared" si="39"/>
        <v>0.10253292806484296</v>
      </c>
      <c r="AG130" s="61">
        <v>0.1</v>
      </c>
      <c r="AH130" s="64">
        <v>77.900000000000006</v>
      </c>
      <c r="AI130" s="64">
        <v>100.5</v>
      </c>
      <c r="AJ130" s="39">
        <f t="shared" si="40"/>
        <v>0.12901155327342748</v>
      </c>
      <c r="AK130" s="40">
        <v>0</v>
      </c>
      <c r="AL130" s="41">
        <v>158.5</v>
      </c>
      <c r="AM130" s="41">
        <v>181</v>
      </c>
      <c r="AN130" s="42">
        <f t="shared" si="45"/>
        <v>0</v>
      </c>
      <c r="AO130" s="43">
        <f t="shared" si="42"/>
        <v>1</v>
      </c>
    </row>
    <row r="131" spans="1:41" x14ac:dyDescent="0.3">
      <c r="A131" s="65" t="s">
        <v>83</v>
      </c>
      <c r="B131" s="65" t="s">
        <v>131</v>
      </c>
      <c r="C131" s="117">
        <v>0.2</v>
      </c>
      <c r="D131" s="111">
        <f t="shared" si="30"/>
        <v>0.17391304347826089</v>
      </c>
      <c r="E131" s="65"/>
      <c r="F131" s="112">
        <f t="shared" si="31"/>
        <v>0.14782608695652175</v>
      </c>
      <c r="G131" s="121">
        <f t="shared" si="32"/>
        <v>1.1314670297455158</v>
      </c>
      <c r="H131" s="113">
        <f t="shared" si="33"/>
        <v>2.6086956521739132E-2</v>
      </c>
      <c r="I131" s="112">
        <f t="shared" si="34"/>
        <v>0.19334730004933715</v>
      </c>
      <c r="J131" s="65"/>
      <c r="K131" s="123">
        <f t="shared" si="44"/>
        <v>0.2223493950567377</v>
      </c>
      <c r="L131" s="50">
        <f t="shared" si="35"/>
        <v>2.2349395056737692E-2</v>
      </c>
      <c r="M131" s="51">
        <f t="shared" si="36"/>
        <v>0.11174697528368846</v>
      </c>
      <c r="N131" s="65"/>
      <c r="O131" s="65"/>
      <c r="P131" s="65"/>
      <c r="Q131" s="60">
        <v>0.8</v>
      </c>
      <c r="R131" s="55">
        <v>16.010000000000002</v>
      </c>
      <c r="S131" s="55">
        <v>18.009699999999999</v>
      </c>
      <c r="T131" s="31">
        <f t="shared" si="29"/>
        <v>0.89992254840724528</v>
      </c>
      <c r="U131" s="62">
        <v>0</v>
      </c>
      <c r="V131" s="58">
        <v>96.2</v>
      </c>
      <c r="W131" s="58">
        <v>101.7</v>
      </c>
      <c r="X131" s="48">
        <f t="shared" si="37"/>
        <v>0</v>
      </c>
      <c r="Y131" s="63">
        <v>0</v>
      </c>
      <c r="Z131" s="33">
        <v>92</v>
      </c>
      <c r="AA131" s="33">
        <v>101.2</v>
      </c>
      <c r="AB131" s="34">
        <f t="shared" si="38"/>
        <v>0</v>
      </c>
      <c r="AC131" s="35">
        <v>0.1</v>
      </c>
      <c r="AD131" s="36">
        <v>98.7</v>
      </c>
      <c r="AE131" s="36">
        <v>101.2</v>
      </c>
      <c r="AF131" s="37">
        <f t="shared" si="39"/>
        <v>0.10253292806484296</v>
      </c>
      <c r="AG131" s="61">
        <v>0.1</v>
      </c>
      <c r="AH131" s="64">
        <v>77.900000000000006</v>
      </c>
      <c r="AI131" s="64">
        <v>100.5</v>
      </c>
      <c r="AJ131" s="39">
        <f t="shared" si="40"/>
        <v>0.12901155327342748</v>
      </c>
      <c r="AK131" s="40">
        <v>0</v>
      </c>
      <c r="AL131" s="41">
        <v>158.5</v>
      </c>
      <c r="AM131" s="41">
        <v>181</v>
      </c>
      <c r="AN131" s="42">
        <f t="shared" si="45"/>
        <v>0</v>
      </c>
      <c r="AO131" s="43">
        <f t="shared" si="42"/>
        <v>1</v>
      </c>
    </row>
    <row r="132" spans="1:41" x14ac:dyDescent="0.3">
      <c r="A132" s="65" t="s">
        <v>132</v>
      </c>
      <c r="B132" s="65" t="s">
        <v>131</v>
      </c>
      <c r="C132" s="117">
        <v>0.2</v>
      </c>
      <c r="D132" s="111">
        <f t="shared" si="30"/>
        <v>0.17391304347826089</v>
      </c>
      <c r="E132" s="65"/>
      <c r="F132" s="112">
        <f t="shared" si="31"/>
        <v>0.14782608695652175</v>
      </c>
      <c r="G132" s="121">
        <f t="shared" si="32"/>
        <v>1.1314670297455158</v>
      </c>
      <c r="H132" s="113">
        <f t="shared" si="33"/>
        <v>2.6086956521739132E-2</v>
      </c>
      <c r="I132" s="112">
        <f t="shared" si="34"/>
        <v>0.19334730004933715</v>
      </c>
      <c r="J132" s="65"/>
      <c r="K132" s="123">
        <f t="shared" si="44"/>
        <v>0.2223493950567377</v>
      </c>
      <c r="L132" s="50">
        <f t="shared" si="35"/>
        <v>2.2349395056737692E-2</v>
      </c>
      <c r="M132" s="51">
        <f t="shared" si="36"/>
        <v>0.11174697528368846</v>
      </c>
      <c r="N132" s="65"/>
      <c r="O132" s="65"/>
      <c r="P132" s="65"/>
      <c r="Q132" s="60">
        <v>0.8</v>
      </c>
      <c r="R132" s="55">
        <v>16.010000000000002</v>
      </c>
      <c r="S132" s="55">
        <v>18.009699999999999</v>
      </c>
      <c r="T132" s="31">
        <f t="shared" si="29"/>
        <v>0.89992254840724528</v>
      </c>
      <c r="U132" s="62">
        <v>0</v>
      </c>
      <c r="V132" s="58">
        <v>96.2</v>
      </c>
      <c r="W132" s="58">
        <v>101.7</v>
      </c>
      <c r="X132" s="48">
        <f t="shared" si="37"/>
        <v>0</v>
      </c>
      <c r="Y132" s="63">
        <v>0</v>
      </c>
      <c r="Z132" s="33">
        <v>92</v>
      </c>
      <c r="AA132" s="33">
        <v>101.2</v>
      </c>
      <c r="AB132" s="34">
        <f t="shared" si="38"/>
        <v>0</v>
      </c>
      <c r="AC132" s="35">
        <v>0.1</v>
      </c>
      <c r="AD132" s="36">
        <v>98.7</v>
      </c>
      <c r="AE132" s="36">
        <v>101.2</v>
      </c>
      <c r="AF132" s="37">
        <f t="shared" si="39"/>
        <v>0.10253292806484296</v>
      </c>
      <c r="AG132" s="61">
        <v>0.1</v>
      </c>
      <c r="AH132" s="64">
        <v>77.900000000000006</v>
      </c>
      <c r="AI132" s="64">
        <v>100.5</v>
      </c>
      <c r="AJ132" s="39">
        <f t="shared" si="40"/>
        <v>0.12901155327342748</v>
      </c>
      <c r="AK132" s="40">
        <v>0</v>
      </c>
      <c r="AL132" s="41">
        <v>158.5</v>
      </c>
      <c r="AM132" s="41">
        <v>181</v>
      </c>
      <c r="AN132" s="42">
        <f t="shared" si="45"/>
        <v>0</v>
      </c>
      <c r="AO132" s="43">
        <f t="shared" si="42"/>
        <v>1</v>
      </c>
    </row>
    <row r="133" spans="1:41" x14ac:dyDescent="0.3">
      <c r="A133" s="65" t="s">
        <v>114</v>
      </c>
      <c r="B133" s="65" t="s">
        <v>131</v>
      </c>
      <c r="C133" s="117">
        <v>0.57999999999999996</v>
      </c>
      <c r="D133" s="111">
        <f t="shared" si="30"/>
        <v>0.5043478260869565</v>
      </c>
      <c r="E133" s="65"/>
      <c r="F133" s="112">
        <f t="shared" si="31"/>
        <v>0.42869565217391303</v>
      </c>
      <c r="G133" s="121">
        <f t="shared" si="32"/>
        <v>1.1314670297455158</v>
      </c>
      <c r="H133" s="113">
        <f t="shared" si="33"/>
        <v>7.5652173913043477E-2</v>
      </c>
      <c r="I133" s="112">
        <f t="shared" si="34"/>
        <v>0.56070717014307769</v>
      </c>
      <c r="J133" s="65"/>
      <c r="K133" s="123">
        <f t="shared" si="44"/>
        <v>0.64481324566453935</v>
      </c>
      <c r="L133" s="50">
        <f t="shared" si="35"/>
        <v>6.4813245664539387E-2</v>
      </c>
      <c r="M133" s="51">
        <f t="shared" si="36"/>
        <v>0.11174697528368861</v>
      </c>
      <c r="N133" s="65"/>
      <c r="O133" s="65"/>
      <c r="P133" s="65"/>
      <c r="Q133" s="60">
        <v>0.8</v>
      </c>
      <c r="R133" s="55">
        <v>16.010000000000002</v>
      </c>
      <c r="S133" s="55">
        <v>18.009699999999999</v>
      </c>
      <c r="T133" s="31">
        <f t="shared" si="29"/>
        <v>0.89992254840724528</v>
      </c>
      <c r="U133" s="62">
        <v>0</v>
      </c>
      <c r="V133" s="58">
        <v>96.2</v>
      </c>
      <c r="W133" s="58">
        <v>101.7</v>
      </c>
      <c r="X133" s="48">
        <f t="shared" si="37"/>
        <v>0</v>
      </c>
      <c r="Y133" s="63">
        <v>0</v>
      </c>
      <c r="Z133" s="33">
        <v>92</v>
      </c>
      <c r="AA133" s="33">
        <v>101.2</v>
      </c>
      <c r="AB133" s="34">
        <f t="shared" si="38"/>
        <v>0</v>
      </c>
      <c r="AC133" s="35">
        <v>0.1</v>
      </c>
      <c r="AD133" s="36">
        <v>98.7</v>
      </c>
      <c r="AE133" s="36">
        <v>101.2</v>
      </c>
      <c r="AF133" s="37">
        <f t="shared" si="39"/>
        <v>0.10253292806484296</v>
      </c>
      <c r="AG133" s="61">
        <v>0.1</v>
      </c>
      <c r="AH133" s="64">
        <v>77.900000000000006</v>
      </c>
      <c r="AI133" s="64">
        <v>100.5</v>
      </c>
      <c r="AJ133" s="39">
        <f t="shared" si="40"/>
        <v>0.12901155327342748</v>
      </c>
      <c r="AK133" s="40">
        <v>0</v>
      </c>
      <c r="AL133" s="41">
        <v>158.5</v>
      </c>
      <c r="AM133" s="41">
        <v>181</v>
      </c>
      <c r="AN133" s="42">
        <f t="shared" si="45"/>
        <v>0</v>
      </c>
      <c r="AO133" s="43">
        <f t="shared" si="42"/>
        <v>1</v>
      </c>
    </row>
    <row r="134" spans="1:41" x14ac:dyDescent="0.3">
      <c r="A134" s="65" t="s">
        <v>87</v>
      </c>
      <c r="B134" s="65" t="s">
        <v>131</v>
      </c>
      <c r="C134" s="117">
        <v>0.57999999999999996</v>
      </c>
      <c r="D134" s="111">
        <f t="shared" si="30"/>
        <v>0.5043478260869565</v>
      </c>
      <c r="E134" s="65"/>
      <c r="F134" s="112">
        <f t="shared" si="31"/>
        <v>0.42869565217391303</v>
      </c>
      <c r="G134" s="121">
        <f t="shared" si="32"/>
        <v>1.1314670297455158</v>
      </c>
      <c r="H134" s="113">
        <f t="shared" si="33"/>
        <v>7.5652173913043477E-2</v>
      </c>
      <c r="I134" s="112">
        <f t="shared" si="34"/>
        <v>0.56070717014307769</v>
      </c>
      <c r="J134" s="65"/>
      <c r="K134" s="123">
        <f t="shared" si="44"/>
        <v>0.64481324566453935</v>
      </c>
      <c r="L134" s="50">
        <f t="shared" si="35"/>
        <v>6.4813245664539387E-2</v>
      </c>
      <c r="M134" s="51">
        <f t="shared" si="36"/>
        <v>0.11174697528368861</v>
      </c>
      <c r="N134" s="65"/>
      <c r="O134" s="65"/>
      <c r="P134" s="65"/>
      <c r="Q134" s="60">
        <v>0.8</v>
      </c>
      <c r="R134" s="55">
        <v>16.010000000000002</v>
      </c>
      <c r="S134" s="55">
        <v>18.009699999999999</v>
      </c>
      <c r="T134" s="31">
        <f t="shared" si="29"/>
        <v>0.89992254840724528</v>
      </c>
      <c r="U134" s="62">
        <v>0</v>
      </c>
      <c r="V134" s="58">
        <v>96.2</v>
      </c>
      <c r="W134" s="58">
        <v>101.7</v>
      </c>
      <c r="X134" s="48">
        <f t="shared" si="37"/>
        <v>0</v>
      </c>
      <c r="Y134" s="63">
        <v>0</v>
      </c>
      <c r="Z134" s="33">
        <v>92</v>
      </c>
      <c r="AA134" s="33">
        <v>101.2</v>
      </c>
      <c r="AB134" s="34">
        <f t="shared" si="38"/>
        <v>0</v>
      </c>
      <c r="AC134" s="35">
        <v>0.1</v>
      </c>
      <c r="AD134" s="36">
        <v>98.7</v>
      </c>
      <c r="AE134" s="36">
        <v>101.2</v>
      </c>
      <c r="AF134" s="37">
        <f t="shared" si="39"/>
        <v>0.10253292806484296</v>
      </c>
      <c r="AG134" s="61">
        <v>0.1</v>
      </c>
      <c r="AH134" s="64">
        <v>77.900000000000006</v>
      </c>
      <c r="AI134" s="64">
        <v>100.5</v>
      </c>
      <c r="AJ134" s="39">
        <f t="shared" si="40"/>
        <v>0.12901155327342748</v>
      </c>
      <c r="AK134" s="40">
        <v>0</v>
      </c>
      <c r="AL134" s="41">
        <v>158.5</v>
      </c>
      <c r="AM134" s="41">
        <v>181</v>
      </c>
      <c r="AN134" s="42">
        <f t="shared" si="45"/>
        <v>0</v>
      </c>
      <c r="AO134" s="43">
        <f t="shared" si="42"/>
        <v>1</v>
      </c>
    </row>
    <row r="135" spans="1:41" x14ac:dyDescent="0.3">
      <c r="A135" s="65" t="s">
        <v>88</v>
      </c>
      <c r="B135" s="65" t="s">
        <v>131</v>
      </c>
      <c r="C135" s="117">
        <v>0.99</v>
      </c>
      <c r="D135" s="111">
        <f t="shared" si="30"/>
        <v>0.86086956521739133</v>
      </c>
      <c r="E135" s="65"/>
      <c r="F135" s="112">
        <f t="shared" si="31"/>
        <v>0.73173913043478256</v>
      </c>
      <c r="G135" s="121">
        <f t="shared" si="32"/>
        <v>1.1314670297455158</v>
      </c>
      <c r="H135" s="113">
        <f t="shared" si="33"/>
        <v>0.12913043478260869</v>
      </c>
      <c r="I135" s="112">
        <f t="shared" si="34"/>
        <v>0.95706913524421866</v>
      </c>
      <c r="J135" s="65"/>
      <c r="K135" s="123">
        <f t="shared" si="44"/>
        <v>1.1006295055308515</v>
      </c>
      <c r="L135" s="50">
        <f t="shared" si="35"/>
        <v>0.11062950553085149</v>
      </c>
      <c r="M135" s="51">
        <f t="shared" si="36"/>
        <v>0.11174697528368838</v>
      </c>
      <c r="N135" s="65"/>
      <c r="O135" s="65"/>
      <c r="P135" s="65"/>
      <c r="Q135" s="60">
        <v>0.8</v>
      </c>
      <c r="R135" s="55">
        <v>16.010000000000002</v>
      </c>
      <c r="S135" s="55">
        <v>18.009699999999999</v>
      </c>
      <c r="T135" s="31">
        <f t="shared" si="29"/>
        <v>0.89992254840724528</v>
      </c>
      <c r="U135" s="62">
        <v>0</v>
      </c>
      <c r="V135" s="58">
        <v>96.2</v>
      </c>
      <c r="W135" s="58">
        <v>101.7</v>
      </c>
      <c r="X135" s="48">
        <f t="shared" si="37"/>
        <v>0</v>
      </c>
      <c r="Y135" s="63">
        <v>0</v>
      </c>
      <c r="Z135" s="33">
        <v>92</v>
      </c>
      <c r="AA135" s="33">
        <v>101.2</v>
      </c>
      <c r="AB135" s="34">
        <f t="shared" si="38"/>
        <v>0</v>
      </c>
      <c r="AC135" s="35">
        <v>0.1</v>
      </c>
      <c r="AD135" s="36">
        <v>98.7</v>
      </c>
      <c r="AE135" s="36">
        <v>101.2</v>
      </c>
      <c r="AF135" s="37">
        <f t="shared" si="39"/>
        <v>0.10253292806484296</v>
      </c>
      <c r="AG135" s="61">
        <v>0.1</v>
      </c>
      <c r="AH135" s="64">
        <v>77.900000000000006</v>
      </c>
      <c r="AI135" s="64">
        <v>100.5</v>
      </c>
      <c r="AJ135" s="39">
        <f t="shared" si="40"/>
        <v>0.12901155327342748</v>
      </c>
      <c r="AK135" s="40">
        <v>0</v>
      </c>
      <c r="AL135" s="41">
        <v>158.5</v>
      </c>
      <c r="AM135" s="41">
        <v>181</v>
      </c>
      <c r="AN135" s="42">
        <f t="shared" si="45"/>
        <v>0</v>
      </c>
      <c r="AO135" s="43">
        <f t="shared" si="42"/>
        <v>1</v>
      </c>
    </row>
    <row r="136" spans="1:41" x14ac:dyDescent="0.3">
      <c r="A136" s="65" t="s">
        <v>90</v>
      </c>
      <c r="B136" s="65" t="s">
        <v>131</v>
      </c>
      <c r="C136" s="117">
        <v>0.99</v>
      </c>
      <c r="D136" s="111">
        <f t="shared" si="30"/>
        <v>0.86086956521739133</v>
      </c>
      <c r="E136" s="65"/>
      <c r="F136" s="112">
        <f t="shared" si="31"/>
        <v>0.73173913043478256</v>
      </c>
      <c r="G136" s="121">
        <f t="shared" si="32"/>
        <v>1.1314670297455158</v>
      </c>
      <c r="H136" s="113">
        <f t="shared" si="33"/>
        <v>0.12913043478260869</v>
      </c>
      <c r="I136" s="112">
        <f t="shared" si="34"/>
        <v>0.95706913524421866</v>
      </c>
      <c r="J136" s="65"/>
      <c r="K136" s="123">
        <f t="shared" si="44"/>
        <v>1.1006295055308515</v>
      </c>
      <c r="L136" s="50">
        <f t="shared" si="35"/>
        <v>0.11062950553085149</v>
      </c>
      <c r="M136" s="51">
        <f t="shared" si="36"/>
        <v>0.11174697528368838</v>
      </c>
      <c r="N136" s="65"/>
      <c r="O136" s="65"/>
      <c r="P136" s="65"/>
      <c r="Q136" s="60">
        <v>0.8</v>
      </c>
      <c r="R136" s="55">
        <v>16.010000000000002</v>
      </c>
      <c r="S136" s="55">
        <v>18.009699999999999</v>
      </c>
      <c r="T136" s="31">
        <f t="shared" si="29"/>
        <v>0.89992254840724528</v>
      </c>
      <c r="U136" s="62">
        <v>0</v>
      </c>
      <c r="V136" s="58">
        <v>96.2</v>
      </c>
      <c r="W136" s="58">
        <v>101.7</v>
      </c>
      <c r="X136" s="48">
        <f t="shared" si="37"/>
        <v>0</v>
      </c>
      <c r="Y136" s="63">
        <v>0</v>
      </c>
      <c r="Z136" s="33">
        <v>92</v>
      </c>
      <c r="AA136" s="33">
        <v>101.2</v>
      </c>
      <c r="AB136" s="34">
        <f t="shared" si="38"/>
        <v>0</v>
      </c>
      <c r="AC136" s="35">
        <v>0.1</v>
      </c>
      <c r="AD136" s="36">
        <v>98.7</v>
      </c>
      <c r="AE136" s="36">
        <v>101.2</v>
      </c>
      <c r="AF136" s="37">
        <f t="shared" si="39"/>
        <v>0.10253292806484296</v>
      </c>
      <c r="AG136" s="61">
        <v>0.1</v>
      </c>
      <c r="AH136" s="64">
        <v>77.900000000000006</v>
      </c>
      <c r="AI136" s="64">
        <v>100.5</v>
      </c>
      <c r="AJ136" s="39">
        <f t="shared" si="40"/>
        <v>0.12901155327342748</v>
      </c>
      <c r="AK136" s="40">
        <v>0</v>
      </c>
      <c r="AL136" s="41">
        <v>158.5</v>
      </c>
      <c r="AM136" s="41">
        <v>181</v>
      </c>
      <c r="AN136" s="42">
        <f t="shared" si="45"/>
        <v>0</v>
      </c>
      <c r="AO136" s="43">
        <f t="shared" si="42"/>
        <v>1</v>
      </c>
    </row>
    <row r="137" spans="1:41" x14ac:dyDescent="0.3">
      <c r="A137" s="65" t="s">
        <v>92</v>
      </c>
      <c r="B137" s="65" t="s">
        <v>131</v>
      </c>
      <c r="C137" s="117">
        <v>1.66</v>
      </c>
      <c r="D137" s="111">
        <f t="shared" si="30"/>
        <v>1.4434782608695653</v>
      </c>
      <c r="E137" s="65"/>
      <c r="F137" s="112">
        <f t="shared" si="31"/>
        <v>1.2269565217391305</v>
      </c>
      <c r="G137" s="121">
        <f t="shared" si="32"/>
        <v>1.1314670297455158</v>
      </c>
      <c r="H137" s="113">
        <f t="shared" si="33"/>
        <v>0.21652173913043479</v>
      </c>
      <c r="I137" s="112">
        <f t="shared" si="34"/>
        <v>1.6047825904094983</v>
      </c>
      <c r="J137" s="65"/>
      <c r="K137" s="123">
        <f t="shared" si="44"/>
        <v>1.845499978970923</v>
      </c>
      <c r="L137" s="50">
        <f t="shared" si="35"/>
        <v>0.18549997897092307</v>
      </c>
      <c r="M137" s="51">
        <f t="shared" si="36"/>
        <v>0.1117469752836886</v>
      </c>
      <c r="N137" s="65"/>
      <c r="O137" s="65"/>
      <c r="P137" s="65"/>
      <c r="Q137" s="60">
        <v>0.8</v>
      </c>
      <c r="R137" s="55">
        <v>16.010000000000002</v>
      </c>
      <c r="S137" s="55">
        <v>18.009699999999999</v>
      </c>
      <c r="T137" s="31">
        <f t="shared" si="29"/>
        <v>0.89992254840724528</v>
      </c>
      <c r="U137" s="62">
        <v>0</v>
      </c>
      <c r="V137" s="58">
        <v>96.2</v>
      </c>
      <c r="W137" s="58">
        <v>101.7</v>
      </c>
      <c r="X137" s="48">
        <f t="shared" si="37"/>
        <v>0</v>
      </c>
      <c r="Y137" s="63">
        <v>0</v>
      </c>
      <c r="Z137" s="33">
        <v>92</v>
      </c>
      <c r="AA137" s="33">
        <v>101.2</v>
      </c>
      <c r="AB137" s="34">
        <f t="shared" si="38"/>
        <v>0</v>
      </c>
      <c r="AC137" s="35">
        <v>0.1</v>
      </c>
      <c r="AD137" s="36">
        <v>98.7</v>
      </c>
      <c r="AE137" s="36">
        <v>101.2</v>
      </c>
      <c r="AF137" s="37">
        <f t="shared" si="39"/>
        <v>0.10253292806484296</v>
      </c>
      <c r="AG137" s="61">
        <v>0.1</v>
      </c>
      <c r="AH137" s="64">
        <v>77.900000000000006</v>
      </c>
      <c r="AI137" s="64">
        <v>100.5</v>
      </c>
      <c r="AJ137" s="39">
        <f t="shared" si="40"/>
        <v>0.12901155327342748</v>
      </c>
      <c r="AK137" s="40">
        <v>0</v>
      </c>
      <c r="AL137" s="41">
        <v>158.5</v>
      </c>
      <c r="AM137" s="41">
        <v>181</v>
      </c>
      <c r="AN137" s="42">
        <f t="shared" si="45"/>
        <v>0</v>
      </c>
      <c r="AO137" s="43">
        <f t="shared" si="42"/>
        <v>1</v>
      </c>
    </row>
    <row r="138" spans="1:41" x14ac:dyDescent="0.3">
      <c r="A138" s="65" t="s">
        <v>45</v>
      </c>
      <c r="B138" s="65" t="s">
        <v>131</v>
      </c>
      <c r="C138" s="117">
        <v>4.45</v>
      </c>
      <c r="D138" s="111">
        <f t="shared" si="30"/>
        <v>3.8695652173913047</v>
      </c>
      <c r="E138" s="65"/>
      <c r="F138" s="112">
        <f t="shared" si="31"/>
        <v>3.2891304347826087</v>
      </c>
      <c r="G138" s="121">
        <f t="shared" si="32"/>
        <v>1.1314670297455158</v>
      </c>
      <c r="H138" s="113">
        <f t="shared" si="33"/>
        <v>0.58043478260869563</v>
      </c>
      <c r="I138" s="112">
        <f t="shared" si="34"/>
        <v>4.3019774260977508</v>
      </c>
      <c r="J138" s="65"/>
      <c r="K138" s="123">
        <f t="shared" si="44"/>
        <v>4.9472740400124131</v>
      </c>
      <c r="L138" s="50">
        <f t="shared" si="35"/>
        <v>0.49727404001241293</v>
      </c>
      <c r="M138" s="51">
        <f t="shared" si="36"/>
        <v>0.11174697528368829</v>
      </c>
      <c r="N138" s="65"/>
      <c r="O138" s="65"/>
      <c r="P138" s="65"/>
      <c r="Q138" s="60">
        <v>0.8</v>
      </c>
      <c r="R138" s="55">
        <v>16.010000000000002</v>
      </c>
      <c r="S138" s="55">
        <v>18.009699999999999</v>
      </c>
      <c r="T138" s="31">
        <f t="shared" si="29"/>
        <v>0.89992254840724528</v>
      </c>
      <c r="U138" s="62">
        <v>0</v>
      </c>
      <c r="V138" s="58">
        <v>96.2</v>
      </c>
      <c r="W138" s="58">
        <v>101.7</v>
      </c>
      <c r="X138" s="48">
        <f t="shared" si="37"/>
        <v>0</v>
      </c>
      <c r="Y138" s="63">
        <v>0</v>
      </c>
      <c r="Z138" s="33">
        <v>92</v>
      </c>
      <c r="AA138" s="33">
        <v>101.2</v>
      </c>
      <c r="AB138" s="34">
        <f t="shared" si="38"/>
        <v>0</v>
      </c>
      <c r="AC138" s="35">
        <v>0.1</v>
      </c>
      <c r="AD138" s="36">
        <v>98.7</v>
      </c>
      <c r="AE138" s="36">
        <v>101.2</v>
      </c>
      <c r="AF138" s="37">
        <f t="shared" si="39"/>
        <v>0.10253292806484296</v>
      </c>
      <c r="AG138" s="61">
        <v>0.1</v>
      </c>
      <c r="AH138" s="64">
        <v>77.900000000000006</v>
      </c>
      <c r="AI138" s="64">
        <v>100.5</v>
      </c>
      <c r="AJ138" s="39">
        <f t="shared" si="40"/>
        <v>0.12901155327342748</v>
      </c>
      <c r="AK138" s="40">
        <v>0</v>
      </c>
      <c r="AL138" s="41">
        <v>158.5</v>
      </c>
      <c r="AM138" s="41">
        <v>181</v>
      </c>
      <c r="AN138" s="42">
        <f t="shared" si="45"/>
        <v>0</v>
      </c>
      <c r="AO138" s="43">
        <f t="shared" si="42"/>
        <v>1</v>
      </c>
    </row>
    <row r="139" spans="1:41" x14ac:dyDescent="0.3">
      <c r="A139" s="65" t="s">
        <v>134</v>
      </c>
      <c r="B139" s="65" t="s">
        <v>133</v>
      </c>
      <c r="C139" s="117">
        <v>10.199999999999999</v>
      </c>
      <c r="D139" s="111">
        <f t="shared" si="30"/>
        <v>8.8695652173913047</v>
      </c>
      <c r="E139" s="65"/>
      <c r="F139" s="112">
        <f t="shared" si="31"/>
        <v>7.5391304347826091</v>
      </c>
      <c r="G139" s="121">
        <f t="shared" si="32"/>
        <v>1.1174341717151195</v>
      </c>
      <c r="H139" s="113">
        <f t="shared" si="33"/>
        <v>1.3304347826086957</v>
      </c>
      <c r="I139" s="112">
        <f t="shared" si="34"/>
        <v>9.7549167554522498</v>
      </c>
      <c r="J139" s="65"/>
      <c r="K139" s="123">
        <f t="shared" si="44"/>
        <v>11.218154268770087</v>
      </c>
      <c r="L139" s="50">
        <f t="shared" si="35"/>
        <v>1.018154268770088</v>
      </c>
      <c r="M139" s="51">
        <f t="shared" si="36"/>
        <v>9.9819045957851765E-2</v>
      </c>
      <c r="N139" s="65"/>
      <c r="O139" s="65"/>
      <c r="P139" s="65"/>
      <c r="Q139" s="60">
        <v>0.85</v>
      </c>
      <c r="R139" s="55">
        <v>16.010000000000002</v>
      </c>
      <c r="S139" s="55">
        <v>18.009699999999999</v>
      </c>
      <c r="T139" s="31">
        <f t="shared" si="29"/>
        <v>0.95616770768269799</v>
      </c>
      <c r="U139" s="62">
        <v>0</v>
      </c>
      <c r="V139" s="58">
        <v>96.2</v>
      </c>
      <c r="W139" s="58">
        <v>101.7</v>
      </c>
      <c r="X139" s="48">
        <f t="shared" si="37"/>
        <v>0</v>
      </c>
      <c r="Y139" s="63">
        <v>0.1</v>
      </c>
      <c r="Z139" s="33">
        <v>92</v>
      </c>
      <c r="AA139" s="33">
        <v>101.2</v>
      </c>
      <c r="AB139" s="34">
        <f t="shared" si="38"/>
        <v>0.11000000000000001</v>
      </c>
      <c r="AC139" s="35">
        <v>0.05</v>
      </c>
      <c r="AD139" s="36">
        <v>98.7</v>
      </c>
      <c r="AE139" s="36">
        <v>101.2</v>
      </c>
      <c r="AF139" s="37">
        <f t="shared" si="39"/>
        <v>5.126646403242148E-2</v>
      </c>
      <c r="AG139" s="61">
        <v>0</v>
      </c>
      <c r="AH139" s="64">
        <v>77.900000000000006</v>
      </c>
      <c r="AI139" s="64">
        <v>100.5</v>
      </c>
      <c r="AJ139" s="39">
        <f t="shared" si="40"/>
        <v>0</v>
      </c>
      <c r="AK139" s="40">
        <v>0</v>
      </c>
      <c r="AL139" s="41">
        <v>158.5</v>
      </c>
      <c r="AM139" s="41">
        <v>181</v>
      </c>
      <c r="AN139" s="42">
        <f t="shared" ref="AN139:AN140" si="46">AK139*(AM139/AL139)</f>
        <v>0</v>
      </c>
      <c r="AO139" s="43">
        <f t="shared" si="42"/>
        <v>1</v>
      </c>
    </row>
    <row r="140" spans="1:41" x14ac:dyDescent="0.3">
      <c r="A140" s="65" t="s">
        <v>135</v>
      </c>
      <c r="B140" s="65" t="s">
        <v>133</v>
      </c>
      <c r="C140" s="117">
        <v>2.14</v>
      </c>
      <c r="D140" s="111">
        <f t="shared" si="30"/>
        <v>1.8608695652173917</v>
      </c>
      <c r="E140" s="65"/>
      <c r="F140" s="112">
        <f t="shared" si="31"/>
        <v>1.581739130434783</v>
      </c>
      <c r="G140" s="121">
        <f t="shared" si="32"/>
        <v>1.1174341717151195</v>
      </c>
      <c r="H140" s="113">
        <f t="shared" si="33"/>
        <v>0.27913043478260874</v>
      </c>
      <c r="I140" s="112">
        <f t="shared" si="34"/>
        <v>2.0466197898693941</v>
      </c>
      <c r="J140" s="65"/>
      <c r="K140" s="123">
        <f t="shared" si="44"/>
        <v>2.353612758349803</v>
      </c>
      <c r="L140" s="50">
        <f t="shared" si="35"/>
        <v>0.21361275834980287</v>
      </c>
      <c r="M140" s="51">
        <f t="shared" si="36"/>
        <v>9.9819045957851807E-2</v>
      </c>
      <c r="N140" s="65"/>
      <c r="O140" s="65"/>
      <c r="P140" s="65"/>
      <c r="Q140" s="60">
        <v>0.85</v>
      </c>
      <c r="R140" s="55">
        <v>16.010000000000002</v>
      </c>
      <c r="S140" s="55">
        <v>18.009699999999999</v>
      </c>
      <c r="T140" s="31">
        <f t="shared" si="29"/>
        <v>0.95616770768269799</v>
      </c>
      <c r="U140" s="62">
        <v>0</v>
      </c>
      <c r="V140" s="58">
        <v>96.2</v>
      </c>
      <c r="W140" s="58">
        <v>101.7</v>
      </c>
      <c r="X140" s="48">
        <f t="shared" si="37"/>
        <v>0</v>
      </c>
      <c r="Y140" s="63">
        <v>0.1</v>
      </c>
      <c r="Z140" s="33">
        <v>92</v>
      </c>
      <c r="AA140" s="33">
        <v>101.2</v>
      </c>
      <c r="AB140" s="34">
        <f t="shared" si="38"/>
        <v>0.11000000000000001</v>
      </c>
      <c r="AC140" s="35">
        <v>0.05</v>
      </c>
      <c r="AD140" s="36">
        <v>98.7</v>
      </c>
      <c r="AE140" s="36">
        <v>101.2</v>
      </c>
      <c r="AF140" s="37">
        <f t="shared" si="39"/>
        <v>5.126646403242148E-2</v>
      </c>
      <c r="AG140" s="61">
        <v>0</v>
      </c>
      <c r="AH140" s="64">
        <v>77.900000000000006</v>
      </c>
      <c r="AI140" s="64">
        <v>100.5</v>
      </c>
      <c r="AJ140" s="39">
        <f t="shared" si="40"/>
        <v>0</v>
      </c>
      <c r="AK140" s="40">
        <v>0</v>
      </c>
      <c r="AL140" s="41">
        <v>158.5</v>
      </c>
      <c r="AM140" s="41">
        <v>181</v>
      </c>
      <c r="AN140" s="42">
        <f t="shared" si="46"/>
        <v>0</v>
      </c>
      <c r="AO140" s="43">
        <f t="shared" si="42"/>
        <v>1</v>
      </c>
    </row>
    <row r="141" spans="1:41" x14ac:dyDescent="0.3">
      <c r="A141" s="65" t="s">
        <v>136</v>
      </c>
      <c r="B141" s="65" t="s">
        <v>137</v>
      </c>
      <c r="C141" s="119">
        <v>353.76</v>
      </c>
      <c r="D141" s="114">
        <f t="shared" si="30"/>
        <v>307.61739130434785</v>
      </c>
      <c r="E141" s="70"/>
      <c r="F141" s="115">
        <f t="shared" si="31"/>
        <v>261.47478260869565</v>
      </c>
      <c r="G141" s="124">
        <f t="shared" si="32"/>
        <v>1.1249031855090565</v>
      </c>
      <c r="H141" s="116">
        <f t="shared" si="33"/>
        <v>46.142608695652179</v>
      </c>
      <c r="I141" s="115">
        <f t="shared" si="34"/>
        <v>340.27642458246197</v>
      </c>
      <c r="J141" s="70"/>
      <c r="K141" s="125">
        <f t="shared" si="44"/>
        <v>391.31788826983126</v>
      </c>
      <c r="L141" s="71">
        <f t="shared" si="35"/>
        <v>37.557888269831267</v>
      </c>
      <c r="M141" s="54">
        <f t="shared" si="36"/>
        <v>0.10616770768269806</v>
      </c>
      <c r="N141" s="65"/>
      <c r="O141" s="65"/>
      <c r="P141" s="65"/>
      <c r="Q141" s="60">
        <v>1</v>
      </c>
      <c r="R141" s="55">
        <v>16.010000000000002</v>
      </c>
      <c r="S141" s="55">
        <v>18.009699999999999</v>
      </c>
      <c r="T141" s="31">
        <f t="shared" si="29"/>
        <v>1.1249031855090565</v>
      </c>
      <c r="U141" s="62">
        <v>0</v>
      </c>
      <c r="V141" s="58">
        <v>96.2</v>
      </c>
      <c r="W141" s="58">
        <v>101.7</v>
      </c>
      <c r="X141" s="48">
        <f t="shared" si="37"/>
        <v>0</v>
      </c>
      <c r="Y141" s="63">
        <v>0</v>
      </c>
      <c r="Z141" s="33">
        <v>92</v>
      </c>
      <c r="AA141" s="33">
        <v>101.2</v>
      </c>
      <c r="AB141" s="34">
        <f t="shared" si="38"/>
        <v>0</v>
      </c>
      <c r="AC141" s="35">
        <v>0</v>
      </c>
      <c r="AD141" s="36">
        <v>98.7</v>
      </c>
      <c r="AE141" s="36">
        <v>101.2</v>
      </c>
      <c r="AF141" s="37">
        <f t="shared" si="39"/>
        <v>0</v>
      </c>
      <c r="AG141" s="61">
        <v>0</v>
      </c>
      <c r="AH141" s="64">
        <v>77.900000000000006</v>
      </c>
      <c r="AI141" s="64">
        <v>100.5</v>
      </c>
      <c r="AJ141" s="39">
        <f t="shared" si="40"/>
        <v>0</v>
      </c>
      <c r="AK141" s="40">
        <v>0</v>
      </c>
      <c r="AL141" s="41">
        <v>158.5</v>
      </c>
      <c r="AM141" s="41">
        <v>181</v>
      </c>
      <c r="AN141" s="42">
        <f>AK141*(AM141/AL141)</f>
        <v>0</v>
      </c>
      <c r="AO141" s="43">
        <f t="shared" si="42"/>
        <v>1</v>
      </c>
    </row>
    <row r="142" spans="1:41" x14ac:dyDescent="0.3">
      <c r="A142" s="65" t="s">
        <v>42</v>
      </c>
      <c r="B142" s="65" t="s">
        <v>138</v>
      </c>
      <c r="C142" s="119">
        <v>0.17</v>
      </c>
      <c r="D142" s="117">
        <f t="shared" si="30"/>
        <v>0.14782608695652177</v>
      </c>
      <c r="E142" s="65"/>
      <c r="F142" s="118">
        <f t="shared" si="31"/>
        <v>0.12565217391304351</v>
      </c>
      <c r="G142" s="126">
        <f t="shared" si="32"/>
        <v>1.1390635568240506</v>
      </c>
      <c r="H142" s="118">
        <f t="shared" si="33"/>
        <v>2.2173913043478266E-2</v>
      </c>
      <c r="I142" s="118">
        <f t="shared" si="34"/>
        <v>0.1652997251835438</v>
      </c>
      <c r="J142" s="65"/>
      <c r="K142" s="127">
        <f t="shared" si="44"/>
        <v>0.19009468396107534</v>
      </c>
      <c r="L142" s="92">
        <f t="shared" si="35"/>
        <v>2.0094683961075333E-2</v>
      </c>
      <c r="M142" s="93">
        <f t="shared" si="36"/>
        <v>0.11820402330044312</v>
      </c>
      <c r="N142" s="65"/>
      <c r="O142" s="65"/>
      <c r="P142" s="66"/>
      <c r="Q142" s="73">
        <v>0.9</v>
      </c>
      <c r="R142" s="74">
        <v>16.010000000000002</v>
      </c>
      <c r="S142" s="74">
        <v>18.36</v>
      </c>
      <c r="T142" s="75">
        <f t="shared" si="29"/>
        <v>1.03210493441599</v>
      </c>
      <c r="U142" s="76">
        <v>0.03</v>
      </c>
      <c r="V142" s="77">
        <v>96.2</v>
      </c>
      <c r="W142" s="77">
        <v>101.7</v>
      </c>
      <c r="X142" s="78">
        <f t="shared" si="37"/>
        <v>3.1715176715176714E-2</v>
      </c>
      <c r="Y142" s="79">
        <v>7.0000000000000007E-2</v>
      </c>
      <c r="Z142" s="80">
        <v>106.8</v>
      </c>
      <c r="AA142" s="80">
        <v>114.8</v>
      </c>
      <c r="AB142" s="81">
        <f t="shared" si="38"/>
        <v>7.5243445692883895E-2</v>
      </c>
      <c r="AC142" s="82">
        <v>0</v>
      </c>
      <c r="AD142" s="83">
        <v>108.3</v>
      </c>
      <c r="AE142" s="83">
        <v>117.1</v>
      </c>
      <c r="AF142" s="84">
        <f t="shared" si="39"/>
        <v>0</v>
      </c>
      <c r="AG142" s="85">
        <v>0</v>
      </c>
      <c r="AH142" s="86">
        <v>108.3</v>
      </c>
      <c r="AI142" s="86">
        <v>124.9</v>
      </c>
      <c r="AJ142" s="87">
        <f t="shared" si="40"/>
        <v>0</v>
      </c>
      <c r="AK142" s="88">
        <v>0</v>
      </c>
      <c r="AL142" s="72">
        <v>158.5</v>
      </c>
      <c r="AM142" s="72">
        <v>181</v>
      </c>
      <c r="AN142" s="89">
        <f t="shared" ref="AN142:AN159" si="47">AK142*(AM142/AL142)</f>
        <v>0</v>
      </c>
      <c r="AO142" s="90">
        <f t="shared" si="42"/>
        <v>1</v>
      </c>
    </row>
    <row r="143" spans="1:41" x14ac:dyDescent="0.3">
      <c r="A143" s="65" t="s">
        <v>119</v>
      </c>
      <c r="B143" s="65" t="s">
        <v>138</v>
      </c>
      <c r="C143" s="119">
        <v>0.17</v>
      </c>
      <c r="D143" s="117">
        <f t="shared" si="30"/>
        <v>0.14782608695652177</v>
      </c>
      <c r="E143" s="65"/>
      <c r="F143" s="118">
        <f t="shared" si="31"/>
        <v>0.12565217391304351</v>
      </c>
      <c r="G143" s="126">
        <f t="shared" si="32"/>
        <v>1.1390635568240506</v>
      </c>
      <c r="H143" s="118">
        <f t="shared" si="33"/>
        <v>2.2173913043478266E-2</v>
      </c>
      <c r="I143" s="118">
        <f t="shared" si="34"/>
        <v>0.1652997251835438</v>
      </c>
      <c r="J143" s="65"/>
      <c r="K143" s="127">
        <f t="shared" si="44"/>
        <v>0.19009468396107534</v>
      </c>
      <c r="L143" s="92">
        <f t="shared" si="35"/>
        <v>2.0094683961075333E-2</v>
      </c>
      <c r="M143" s="93">
        <f t="shared" si="36"/>
        <v>0.11820402330044312</v>
      </c>
      <c r="N143" s="65"/>
      <c r="O143" s="65"/>
      <c r="P143" s="66"/>
      <c r="Q143" s="73">
        <v>0.9</v>
      </c>
      <c r="R143" s="74">
        <v>16.010000000000002</v>
      </c>
      <c r="S143" s="74">
        <v>18.36</v>
      </c>
      <c r="T143" s="75">
        <f t="shared" ref="T143:T159" si="48">Q143*(S143/R143)</f>
        <v>1.03210493441599</v>
      </c>
      <c r="U143" s="76">
        <v>0.03</v>
      </c>
      <c r="V143" s="77">
        <v>96.2</v>
      </c>
      <c r="W143" s="77">
        <v>101.7</v>
      </c>
      <c r="X143" s="78">
        <f t="shared" si="37"/>
        <v>3.1715176715176714E-2</v>
      </c>
      <c r="Y143" s="79">
        <v>7.0000000000000007E-2</v>
      </c>
      <c r="Z143" s="80">
        <v>106.8</v>
      </c>
      <c r="AA143" s="80">
        <v>114.8</v>
      </c>
      <c r="AB143" s="81">
        <f t="shared" si="38"/>
        <v>7.5243445692883895E-2</v>
      </c>
      <c r="AC143" s="82">
        <v>0</v>
      </c>
      <c r="AD143" s="83">
        <v>108.3</v>
      </c>
      <c r="AE143" s="83">
        <v>117.1</v>
      </c>
      <c r="AF143" s="84">
        <f t="shared" si="39"/>
        <v>0</v>
      </c>
      <c r="AG143" s="85">
        <v>0</v>
      </c>
      <c r="AH143" s="86">
        <v>108.3</v>
      </c>
      <c r="AI143" s="86">
        <v>124.9</v>
      </c>
      <c r="AJ143" s="87">
        <f t="shared" si="40"/>
        <v>0</v>
      </c>
      <c r="AK143" s="88">
        <v>0</v>
      </c>
      <c r="AL143" s="72">
        <v>158.5</v>
      </c>
      <c r="AM143" s="72">
        <v>181</v>
      </c>
      <c r="AN143" s="89">
        <f t="shared" si="47"/>
        <v>0</v>
      </c>
      <c r="AO143" s="90">
        <f t="shared" si="42"/>
        <v>1</v>
      </c>
    </row>
    <row r="144" spans="1:41" x14ac:dyDescent="0.3">
      <c r="A144" s="65" t="s">
        <v>82</v>
      </c>
      <c r="B144" s="65" t="s">
        <v>138</v>
      </c>
      <c r="C144" s="119">
        <v>0.18</v>
      </c>
      <c r="D144" s="117">
        <f t="shared" ref="D144:D159" si="49">C144/1.15</f>
        <v>0.15652173913043479</v>
      </c>
      <c r="E144" s="65"/>
      <c r="F144" s="118">
        <f t="shared" ref="F144:F159" si="50">D144*85%</f>
        <v>0.13304347826086957</v>
      </c>
      <c r="G144" s="126">
        <f t="shared" ref="G144:G159" si="51">T144+X144+AB144+AF144+AJ144+AN144</f>
        <v>1.1390635568240506</v>
      </c>
      <c r="H144" s="118">
        <f t="shared" ref="H144:H159" si="52">D144*15%</f>
        <v>2.3478260869565219E-2</v>
      </c>
      <c r="I144" s="118">
        <f t="shared" ref="I144:I159" si="53">(F144*G144)+H144</f>
        <v>0.17502323842963458</v>
      </c>
      <c r="J144" s="65"/>
      <c r="K144" s="127">
        <f t="shared" ref="K144:K159" si="54">I144*1.15</f>
        <v>0.20127672419407974</v>
      </c>
      <c r="L144" s="92">
        <f t="shared" ref="L144:L159" si="55">K144-C144</f>
        <v>2.1276724194079749E-2</v>
      </c>
      <c r="M144" s="93">
        <f t="shared" ref="M144:M159" si="56">L144/C144</f>
        <v>0.11820402330044305</v>
      </c>
      <c r="N144" s="65"/>
      <c r="O144" s="65"/>
      <c r="P144" s="66"/>
      <c r="Q144" s="73">
        <v>0.9</v>
      </c>
      <c r="R144" s="74">
        <v>16.010000000000002</v>
      </c>
      <c r="S144" s="74">
        <v>18.36</v>
      </c>
      <c r="T144" s="75">
        <f t="shared" si="48"/>
        <v>1.03210493441599</v>
      </c>
      <c r="U144" s="76">
        <v>0.03</v>
      </c>
      <c r="V144" s="77">
        <v>96.2</v>
      </c>
      <c r="W144" s="77">
        <v>101.7</v>
      </c>
      <c r="X144" s="78">
        <f t="shared" ref="X144:X159" si="57">U144*(W144/V144)</f>
        <v>3.1715176715176714E-2</v>
      </c>
      <c r="Y144" s="79">
        <v>7.0000000000000007E-2</v>
      </c>
      <c r="Z144" s="80">
        <v>106.8</v>
      </c>
      <c r="AA144" s="80">
        <v>114.8</v>
      </c>
      <c r="AB144" s="81">
        <f t="shared" ref="AB144:AB159" si="58">Y144*(AA144/Z144)</f>
        <v>7.5243445692883895E-2</v>
      </c>
      <c r="AC144" s="82">
        <v>0</v>
      </c>
      <c r="AD144" s="83">
        <v>108.3</v>
      </c>
      <c r="AE144" s="83">
        <v>117.1</v>
      </c>
      <c r="AF144" s="84">
        <f t="shared" ref="AF144:AF159" si="59">AC144*(AE144/AD144)</f>
        <v>0</v>
      </c>
      <c r="AG144" s="85">
        <v>0</v>
      </c>
      <c r="AH144" s="86">
        <v>108.3</v>
      </c>
      <c r="AI144" s="86">
        <v>124.9</v>
      </c>
      <c r="AJ144" s="87">
        <f t="shared" ref="AJ144:AJ159" si="60">AG144*(AI144/AH144)</f>
        <v>0</v>
      </c>
      <c r="AK144" s="88">
        <v>0</v>
      </c>
      <c r="AL144" s="72">
        <v>158.5</v>
      </c>
      <c r="AM144" s="72">
        <v>181</v>
      </c>
      <c r="AN144" s="89">
        <f t="shared" si="47"/>
        <v>0</v>
      </c>
      <c r="AO144" s="90">
        <f t="shared" ref="AO144:AO159" si="61">Q144+U144+Y144+AC144+AG144+AK144</f>
        <v>1</v>
      </c>
    </row>
    <row r="145" spans="1:41" x14ac:dyDescent="0.3">
      <c r="A145" s="65" t="s">
        <v>83</v>
      </c>
      <c r="B145" s="65" t="s">
        <v>138</v>
      </c>
      <c r="C145" s="119">
        <v>0.18</v>
      </c>
      <c r="D145" s="117">
        <f t="shared" si="49"/>
        <v>0.15652173913043479</v>
      </c>
      <c r="E145" s="65"/>
      <c r="F145" s="118">
        <f t="shared" si="50"/>
        <v>0.13304347826086957</v>
      </c>
      <c r="G145" s="126">
        <f t="shared" si="51"/>
        <v>1.1390635568240506</v>
      </c>
      <c r="H145" s="118">
        <f t="shared" si="52"/>
        <v>2.3478260869565219E-2</v>
      </c>
      <c r="I145" s="118">
        <f t="shared" si="53"/>
        <v>0.17502323842963458</v>
      </c>
      <c r="J145" s="65"/>
      <c r="K145" s="127">
        <f t="shared" si="54"/>
        <v>0.20127672419407974</v>
      </c>
      <c r="L145" s="92">
        <f t="shared" si="55"/>
        <v>2.1276724194079749E-2</v>
      </c>
      <c r="M145" s="93">
        <f t="shared" si="56"/>
        <v>0.11820402330044305</v>
      </c>
      <c r="N145" s="65"/>
      <c r="O145" s="65"/>
      <c r="P145" s="66"/>
      <c r="Q145" s="73">
        <v>0.9</v>
      </c>
      <c r="R145" s="74">
        <v>16.010000000000002</v>
      </c>
      <c r="S145" s="74">
        <v>18.36</v>
      </c>
      <c r="T145" s="75">
        <f t="shared" si="48"/>
        <v>1.03210493441599</v>
      </c>
      <c r="U145" s="76">
        <v>0.03</v>
      </c>
      <c r="V145" s="77">
        <v>96.2</v>
      </c>
      <c r="W145" s="77">
        <v>101.7</v>
      </c>
      <c r="X145" s="78">
        <f t="shared" si="57"/>
        <v>3.1715176715176714E-2</v>
      </c>
      <c r="Y145" s="79">
        <v>7.0000000000000007E-2</v>
      </c>
      <c r="Z145" s="80">
        <v>106.8</v>
      </c>
      <c r="AA145" s="80">
        <v>114.8</v>
      </c>
      <c r="AB145" s="81">
        <f t="shared" si="58"/>
        <v>7.5243445692883895E-2</v>
      </c>
      <c r="AC145" s="82">
        <v>0</v>
      </c>
      <c r="AD145" s="83">
        <v>108.3</v>
      </c>
      <c r="AE145" s="83">
        <v>117.1</v>
      </c>
      <c r="AF145" s="84">
        <f t="shared" si="59"/>
        <v>0</v>
      </c>
      <c r="AG145" s="85">
        <v>0</v>
      </c>
      <c r="AH145" s="86">
        <v>108.3</v>
      </c>
      <c r="AI145" s="86">
        <v>124.9</v>
      </c>
      <c r="AJ145" s="87">
        <f t="shared" si="60"/>
        <v>0</v>
      </c>
      <c r="AK145" s="88">
        <v>0</v>
      </c>
      <c r="AL145" s="72">
        <v>158.5</v>
      </c>
      <c r="AM145" s="72">
        <v>181</v>
      </c>
      <c r="AN145" s="89">
        <f t="shared" si="47"/>
        <v>0</v>
      </c>
      <c r="AO145" s="90">
        <f t="shared" si="61"/>
        <v>1</v>
      </c>
    </row>
    <row r="146" spans="1:41" x14ac:dyDescent="0.3">
      <c r="A146" s="65" t="s">
        <v>84</v>
      </c>
      <c r="B146" s="65" t="s">
        <v>138</v>
      </c>
      <c r="C146" s="119">
        <v>0.19</v>
      </c>
      <c r="D146" s="117">
        <f t="shared" si="49"/>
        <v>0.16521739130434784</v>
      </c>
      <c r="E146" s="65"/>
      <c r="F146" s="118">
        <f t="shared" si="50"/>
        <v>0.14043478260869566</v>
      </c>
      <c r="G146" s="126">
        <f t="shared" si="51"/>
        <v>1.1390635568240506</v>
      </c>
      <c r="H146" s="118">
        <f t="shared" si="52"/>
        <v>2.4782608695652176E-2</v>
      </c>
      <c r="I146" s="118">
        <f t="shared" si="53"/>
        <v>0.18474675167572538</v>
      </c>
      <c r="J146" s="65"/>
      <c r="K146" s="127">
        <f t="shared" si="54"/>
        <v>0.21245876442708417</v>
      </c>
      <c r="L146" s="92">
        <f t="shared" si="55"/>
        <v>2.2458764427084166E-2</v>
      </c>
      <c r="M146" s="93">
        <f t="shared" si="56"/>
        <v>0.11820402330044298</v>
      </c>
      <c r="N146" s="65"/>
      <c r="O146" s="65"/>
      <c r="P146" s="66"/>
      <c r="Q146" s="73">
        <v>0.9</v>
      </c>
      <c r="R146" s="74">
        <v>16.010000000000002</v>
      </c>
      <c r="S146" s="74">
        <v>18.36</v>
      </c>
      <c r="T146" s="75">
        <f t="shared" si="48"/>
        <v>1.03210493441599</v>
      </c>
      <c r="U146" s="76">
        <v>0.03</v>
      </c>
      <c r="V146" s="77">
        <v>96.2</v>
      </c>
      <c r="W146" s="77">
        <v>101.7</v>
      </c>
      <c r="X146" s="78">
        <f t="shared" si="57"/>
        <v>3.1715176715176714E-2</v>
      </c>
      <c r="Y146" s="79">
        <v>7.0000000000000007E-2</v>
      </c>
      <c r="Z146" s="80">
        <v>106.8</v>
      </c>
      <c r="AA146" s="80">
        <v>114.8</v>
      </c>
      <c r="AB146" s="81">
        <f t="shared" si="58"/>
        <v>7.5243445692883895E-2</v>
      </c>
      <c r="AC146" s="82">
        <v>0</v>
      </c>
      <c r="AD146" s="83">
        <v>108.3</v>
      </c>
      <c r="AE146" s="83">
        <v>117.1</v>
      </c>
      <c r="AF146" s="84">
        <f t="shared" si="59"/>
        <v>0</v>
      </c>
      <c r="AG146" s="85">
        <v>0</v>
      </c>
      <c r="AH146" s="86">
        <v>108.3</v>
      </c>
      <c r="AI146" s="86">
        <v>124.9</v>
      </c>
      <c r="AJ146" s="87">
        <f t="shared" si="60"/>
        <v>0</v>
      </c>
      <c r="AK146" s="88">
        <v>0</v>
      </c>
      <c r="AL146" s="72">
        <v>158.5</v>
      </c>
      <c r="AM146" s="72">
        <v>181</v>
      </c>
      <c r="AN146" s="89">
        <f t="shared" si="47"/>
        <v>0</v>
      </c>
      <c r="AO146" s="90">
        <f t="shared" si="61"/>
        <v>1</v>
      </c>
    </row>
    <row r="147" spans="1:41" x14ac:dyDescent="0.3">
      <c r="A147" s="65" t="s">
        <v>85</v>
      </c>
      <c r="B147" s="65" t="s">
        <v>138</v>
      </c>
      <c r="C147" s="119">
        <v>0.19</v>
      </c>
      <c r="D147" s="117">
        <f t="shared" si="49"/>
        <v>0.16521739130434784</v>
      </c>
      <c r="E147" s="65"/>
      <c r="F147" s="118">
        <f t="shared" si="50"/>
        <v>0.14043478260869566</v>
      </c>
      <c r="G147" s="126">
        <f t="shared" si="51"/>
        <v>1.1390635568240506</v>
      </c>
      <c r="H147" s="118">
        <f t="shared" si="52"/>
        <v>2.4782608695652176E-2</v>
      </c>
      <c r="I147" s="118">
        <f t="shared" si="53"/>
        <v>0.18474675167572538</v>
      </c>
      <c r="J147" s="65"/>
      <c r="K147" s="127">
        <f t="shared" si="54"/>
        <v>0.21245876442708417</v>
      </c>
      <c r="L147" s="92">
        <f t="shared" si="55"/>
        <v>2.2458764427084166E-2</v>
      </c>
      <c r="M147" s="93">
        <f t="shared" si="56"/>
        <v>0.11820402330044298</v>
      </c>
      <c r="N147" s="65"/>
      <c r="O147" s="65"/>
      <c r="P147" s="66"/>
      <c r="Q147" s="73">
        <v>0.9</v>
      </c>
      <c r="R147" s="74">
        <v>16.010000000000002</v>
      </c>
      <c r="S147" s="74">
        <v>18.36</v>
      </c>
      <c r="T147" s="75">
        <f t="shared" si="48"/>
        <v>1.03210493441599</v>
      </c>
      <c r="U147" s="76">
        <v>0.03</v>
      </c>
      <c r="V147" s="77">
        <v>96.2</v>
      </c>
      <c r="W147" s="77">
        <v>101.7</v>
      </c>
      <c r="X147" s="78">
        <f t="shared" si="57"/>
        <v>3.1715176715176714E-2</v>
      </c>
      <c r="Y147" s="79">
        <v>7.0000000000000007E-2</v>
      </c>
      <c r="Z147" s="80">
        <v>106.8</v>
      </c>
      <c r="AA147" s="80">
        <v>114.8</v>
      </c>
      <c r="AB147" s="81">
        <f t="shared" si="58"/>
        <v>7.5243445692883895E-2</v>
      </c>
      <c r="AC147" s="82">
        <v>0</v>
      </c>
      <c r="AD147" s="83">
        <v>108.3</v>
      </c>
      <c r="AE147" s="83">
        <v>117.1</v>
      </c>
      <c r="AF147" s="84">
        <f t="shared" si="59"/>
        <v>0</v>
      </c>
      <c r="AG147" s="85">
        <v>0</v>
      </c>
      <c r="AH147" s="86">
        <v>108.3</v>
      </c>
      <c r="AI147" s="86">
        <v>124.9</v>
      </c>
      <c r="AJ147" s="87">
        <f t="shared" si="60"/>
        <v>0</v>
      </c>
      <c r="AK147" s="88">
        <v>0</v>
      </c>
      <c r="AL147" s="72">
        <v>158.5</v>
      </c>
      <c r="AM147" s="72">
        <v>181</v>
      </c>
      <c r="AN147" s="89">
        <f t="shared" si="47"/>
        <v>0</v>
      </c>
      <c r="AO147" s="90">
        <f t="shared" si="61"/>
        <v>1</v>
      </c>
    </row>
    <row r="148" spans="1:41" x14ac:dyDescent="0.3">
      <c r="A148" s="65" t="s">
        <v>60</v>
      </c>
      <c r="B148" s="65" t="s">
        <v>138</v>
      </c>
      <c r="C148" s="119">
        <v>0.2</v>
      </c>
      <c r="D148" s="117">
        <f t="shared" si="49"/>
        <v>0.17391304347826089</v>
      </c>
      <c r="E148" s="65"/>
      <c r="F148" s="118">
        <f t="shared" si="50"/>
        <v>0.14782608695652175</v>
      </c>
      <c r="G148" s="126">
        <f t="shared" si="51"/>
        <v>1.1390635568240506</v>
      </c>
      <c r="H148" s="118">
        <f t="shared" si="52"/>
        <v>2.6086956521739132E-2</v>
      </c>
      <c r="I148" s="118">
        <f t="shared" si="53"/>
        <v>0.19447026492181618</v>
      </c>
      <c r="J148" s="65"/>
      <c r="K148" s="127">
        <f t="shared" si="54"/>
        <v>0.22364080466008859</v>
      </c>
      <c r="L148" s="92">
        <f t="shared" si="55"/>
        <v>2.3640804660088582E-2</v>
      </c>
      <c r="M148" s="93">
        <f t="shared" si="56"/>
        <v>0.11820402330044291</v>
      </c>
      <c r="N148" s="65"/>
      <c r="O148" s="65"/>
      <c r="P148" s="66"/>
      <c r="Q148" s="73">
        <v>0.9</v>
      </c>
      <c r="R148" s="74">
        <v>16.010000000000002</v>
      </c>
      <c r="S148" s="74">
        <v>18.36</v>
      </c>
      <c r="T148" s="75">
        <f t="shared" si="48"/>
        <v>1.03210493441599</v>
      </c>
      <c r="U148" s="76">
        <v>0.03</v>
      </c>
      <c r="V148" s="77">
        <v>96.2</v>
      </c>
      <c r="W148" s="77">
        <v>101.7</v>
      </c>
      <c r="X148" s="78">
        <f t="shared" si="57"/>
        <v>3.1715176715176714E-2</v>
      </c>
      <c r="Y148" s="79">
        <v>7.0000000000000007E-2</v>
      </c>
      <c r="Z148" s="80">
        <v>106.8</v>
      </c>
      <c r="AA148" s="80">
        <v>114.8</v>
      </c>
      <c r="AB148" s="81">
        <f t="shared" si="58"/>
        <v>7.5243445692883895E-2</v>
      </c>
      <c r="AC148" s="82">
        <v>0</v>
      </c>
      <c r="AD148" s="83">
        <v>108.3</v>
      </c>
      <c r="AE148" s="83">
        <v>117.1</v>
      </c>
      <c r="AF148" s="84">
        <f t="shared" si="59"/>
        <v>0</v>
      </c>
      <c r="AG148" s="85">
        <v>0</v>
      </c>
      <c r="AH148" s="86">
        <v>108.3</v>
      </c>
      <c r="AI148" s="86">
        <v>124.9</v>
      </c>
      <c r="AJ148" s="87">
        <f t="shared" si="60"/>
        <v>0</v>
      </c>
      <c r="AK148" s="88">
        <v>0</v>
      </c>
      <c r="AL148" s="72">
        <v>158.5</v>
      </c>
      <c r="AM148" s="72">
        <v>181</v>
      </c>
      <c r="AN148" s="89">
        <f t="shared" si="47"/>
        <v>0</v>
      </c>
      <c r="AO148" s="90">
        <f t="shared" si="61"/>
        <v>1</v>
      </c>
    </row>
    <row r="149" spans="1:41" x14ac:dyDescent="0.3">
      <c r="A149" s="65" t="s">
        <v>139</v>
      </c>
      <c r="B149" s="65" t="s">
        <v>138</v>
      </c>
      <c r="C149" s="119">
        <v>38.47</v>
      </c>
      <c r="D149" s="117">
        <f t="shared" si="49"/>
        <v>33.452173913043481</v>
      </c>
      <c r="E149" s="65"/>
      <c r="F149" s="118">
        <f t="shared" si="50"/>
        <v>28.43434782608696</v>
      </c>
      <c r="G149" s="126">
        <f t="shared" si="51"/>
        <v>1.1390635568240506</v>
      </c>
      <c r="H149" s="118">
        <f t="shared" si="52"/>
        <v>5.0178260869565223</v>
      </c>
      <c r="I149" s="118">
        <f t="shared" si="53"/>
        <v>37.406355457711349</v>
      </c>
      <c r="J149" s="65"/>
      <c r="K149" s="127">
        <v>43.04</v>
      </c>
      <c r="L149" s="92">
        <f t="shared" si="55"/>
        <v>4.57</v>
      </c>
      <c r="M149" s="93">
        <f t="shared" si="56"/>
        <v>0.11879386534962309</v>
      </c>
      <c r="N149" s="65"/>
      <c r="O149" s="65"/>
      <c r="P149" s="66"/>
      <c r="Q149" s="73">
        <v>0.9</v>
      </c>
      <c r="R149" s="74">
        <v>16.010000000000002</v>
      </c>
      <c r="S149" s="74">
        <v>18.36</v>
      </c>
      <c r="T149" s="75">
        <f t="shared" si="48"/>
        <v>1.03210493441599</v>
      </c>
      <c r="U149" s="76">
        <v>0.03</v>
      </c>
      <c r="V149" s="77">
        <v>96.2</v>
      </c>
      <c r="W149" s="77">
        <v>101.7</v>
      </c>
      <c r="X149" s="78">
        <f t="shared" si="57"/>
        <v>3.1715176715176714E-2</v>
      </c>
      <c r="Y149" s="79">
        <v>7.0000000000000007E-2</v>
      </c>
      <c r="Z149" s="80">
        <v>106.8</v>
      </c>
      <c r="AA149" s="80">
        <v>114.8</v>
      </c>
      <c r="AB149" s="81">
        <f t="shared" si="58"/>
        <v>7.5243445692883895E-2</v>
      </c>
      <c r="AC149" s="82">
        <v>0</v>
      </c>
      <c r="AD149" s="83">
        <v>108.3</v>
      </c>
      <c r="AE149" s="83">
        <v>117.1</v>
      </c>
      <c r="AF149" s="84">
        <f t="shared" si="59"/>
        <v>0</v>
      </c>
      <c r="AG149" s="85">
        <v>0</v>
      </c>
      <c r="AH149" s="86">
        <v>108.3</v>
      </c>
      <c r="AI149" s="86">
        <v>124.9</v>
      </c>
      <c r="AJ149" s="87">
        <f t="shared" si="60"/>
        <v>0</v>
      </c>
      <c r="AK149" s="88">
        <v>0</v>
      </c>
      <c r="AL149" s="72">
        <v>158.5</v>
      </c>
      <c r="AM149" s="72">
        <v>181</v>
      </c>
      <c r="AN149" s="89">
        <f t="shared" si="47"/>
        <v>0</v>
      </c>
      <c r="AO149" s="90">
        <f t="shared" si="61"/>
        <v>1</v>
      </c>
    </row>
    <row r="150" spans="1:41" x14ac:dyDescent="0.3">
      <c r="A150" s="65" t="s">
        <v>120</v>
      </c>
      <c r="B150" s="65" t="s">
        <v>138</v>
      </c>
      <c r="C150" s="119">
        <v>0.44</v>
      </c>
      <c r="D150" s="117">
        <f t="shared" si="49"/>
        <v>0.38260869565217392</v>
      </c>
      <c r="E150" s="65"/>
      <c r="F150" s="118">
        <f t="shared" si="50"/>
        <v>0.32521739130434785</v>
      </c>
      <c r="G150" s="126">
        <f t="shared" si="51"/>
        <v>1.1390635568240506</v>
      </c>
      <c r="H150" s="118">
        <f t="shared" si="52"/>
        <v>5.7391304347826085E-2</v>
      </c>
      <c r="I150" s="118">
        <f t="shared" si="53"/>
        <v>0.42783458282799558</v>
      </c>
      <c r="J150" s="65"/>
      <c r="K150" s="127">
        <f t="shared" si="54"/>
        <v>0.49200977025219489</v>
      </c>
      <c r="L150" s="92">
        <f t="shared" si="55"/>
        <v>5.2009770252194887E-2</v>
      </c>
      <c r="M150" s="93">
        <f t="shared" si="56"/>
        <v>0.11820402330044293</v>
      </c>
      <c r="N150" s="65"/>
      <c r="O150" s="65"/>
      <c r="P150" s="66"/>
      <c r="Q150" s="73">
        <v>0.9</v>
      </c>
      <c r="R150" s="74">
        <v>16.010000000000002</v>
      </c>
      <c r="S150" s="74">
        <v>18.36</v>
      </c>
      <c r="T150" s="75">
        <f t="shared" si="48"/>
        <v>1.03210493441599</v>
      </c>
      <c r="U150" s="76">
        <v>0.03</v>
      </c>
      <c r="V150" s="77">
        <v>96.2</v>
      </c>
      <c r="W150" s="77">
        <v>101.7</v>
      </c>
      <c r="X150" s="78">
        <f t="shared" si="57"/>
        <v>3.1715176715176714E-2</v>
      </c>
      <c r="Y150" s="79">
        <v>7.0000000000000007E-2</v>
      </c>
      <c r="Z150" s="80">
        <v>106.8</v>
      </c>
      <c r="AA150" s="80">
        <v>114.8</v>
      </c>
      <c r="AB150" s="81">
        <f t="shared" si="58"/>
        <v>7.5243445692883895E-2</v>
      </c>
      <c r="AC150" s="82">
        <v>0</v>
      </c>
      <c r="AD150" s="83">
        <v>108.3</v>
      </c>
      <c r="AE150" s="83">
        <v>117.1</v>
      </c>
      <c r="AF150" s="84">
        <f t="shared" si="59"/>
        <v>0</v>
      </c>
      <c r="AG150" s="85">
        <v>0</v>
      </c>
      <c r="AH150" s="86">
        <v>108.3</v>
      </c>
      <c r="AI150" s="86">
        <v>124.9</v>
      </c>
      <c r="AJ150" s="87">
        <f t="shared" si="60"/>
        <v>0</v>
      </c>
      <c r="AK150" s="88">
        <v>0</v>
      </c>
      <c r="AL150" s="72">
        <v>158.5</v>
      </c>
      <c r="AM150" s="72">
        <v>181</v>
      </c>
      <c r="AN150" s="89">
        <f t="shared" si="47"/>
        <v>0</v>
      </c>
      <c r="AO150" s="90">
        <f t="shared" si="61"/>
        <v>1</v>
      </c>
    </row>
    <row r="151" spans="1:41" x14ac:dyDescent="0.3">
      <c r="A151" s="65" t="s">
        <v>121</v>
      </c>
      <c r="B151" s="65" t="s">
        <v>138</v>
      </c>
      <c r="C151" s="119">
        <v>0.61</v>
      </c>
      <c r="D151" s="117">
        <f t="shared" si="49"/>
        <v>0.5304347826086957</v>
      </c>
      <c r="E151" s="65"/>
      <c r="F151" s="118">
        <f t="shared" si="50"/>
        <v>0.45086956521739135</v>
      </c>
      <c r="G151" s="126">
        <f t="shared" si="51"/>
        <v>1.1390635568240506</v>
      </c>
      <c r="H151" s="118">
        <f t="shared" si="52"/>
        <v>7.9565217391304358E-2</v>
      </c>
      <c r="I151" s="118">
        <f t="shared" si="53"/>
        <v>0.59313430801153944</v>
      </c>
      <c r="J151" s="65"/>
      <c r="K151" s="127">
        <f t="shared" si="54"/>
        <v>0.68210445421327026</v>
      </c>
      <c r="L151" s="92">
        <f t="shared" si="55"/>
        <v>7.2104454213270275E-2</v>
      </c>
      <c r="M151" s="93">
        <f t="shared" si="56"/>
        <v>0.11820402330044308</v>
      </c>
      <c r="N151" s="65"/>
      <c r="O151" s="65"/>
      <c r="P151" s="66"/>
      <c r="Q151" s="73">
        <v>0.9</v>
      </c>
      <c r="R151" s="74">
        <v>16.010000000000002</v>
      </c>
      <c r="S151" s="74">
        <v>18.36</v>
      </c>
      <c r="T151" s="75">
        <f t="shared" si="48"/>
        <v>1.03210493441599</v>
      </c>
      <c r="U151" s="76">
        <v>0.03</v>
      </c>
      <c r="V151" s="77">
        <v>96.2</v>
      </c>
      <c r="W151" s="77">
        <v>101.7</v>
      </c>
      <c r="X151" s="78">
        <f t="shared" si="57"/>
        <v>3.1715176715176714E-2</v>
      </c>
      <c r="Y151" s="79">
        <v>7.0000000000000007E-2</v>
      </c>
      <c r="Z151" s="80">
        <v>106.8</v>
      </c>
      <c r="AA151" s="80">
        <v>114.8</v>
      </c>
      <c r="AB151" s="81">
        <f t="shared" si="58"/>
        <v>7.5243445692883895E-2</v>
      </c>
      <c r="AC151" s="82">
        <v>0</v>
      </c>
      <c r="AD151" s="83">
        <v>108.3</v>
      </c>
      <c r="AE151" s="83">
        <v>117.1</v>
      </c>
      <c r="AF151" s="84">
        <f t="shared" si="59"/>
        <v>0</v>
      </c>
      <c r="AG151" s="85">
        <v>0</v>
      </c>
      <c r="AH151" s="86">
        <v>108.3</v>
      </c>
      <c r="AI151" s="86">
        <v>124.9</v>
      </c>
      <c r="AJ151" s="87">
        <f t="shared" si="60"/>
        <v>0</v>
      </c>
      <c r="AK151" s="88">
        <v>0</v>
      </c>
      <c r="AL151" s="72">
        <v>158.5</v>
      </c>
      <c r="AM151" s="72">
        <v>181</v>
      </c>
      <c r="AN151" s="89">
        <f t="shared" si="47"/>
        <v>0</v>
      </c>
      <c r="AO151" s="90">
        <f t="shared" si="61"/>
        <v>1</v>
      </c>
    </row>
    <row r="152" spans="1:41" x14ac:dyDescent="0.3">
      <c r="A152" s="65" t="s">
        <v>76</v>
      </c>
      <c r="B152" s="65" t="s">
        <v>138</v>
      </c>
      <c r="C152" s="119">
        <v>0.37</v>
      </c>
      <c r="D152" s="117">
        <f t="shared" si="49"/>
        <v>0.32173913043478264</v>
      </c>
      <c r="E152" s="65"/>
      <c r="F152" s="118">
        <f t="shared" si="50"/>
        <v>0.27347826086956523</v>
      </c>
      <c r="G152" s="126">
        <f t="shared" si="51"/>
        <v>1.1390635568240506</v>
      </c>
      <c r="H152" s="118">
        <f t="shared" si="52"/>
        <v>4.8260869565217392E-2</v>
      </c>
      <c r="I152" s="118">
        <f t="shared" si="53"/>
        <v>0.35976999010535993</v>
      </c>
      <c r="J152" s="65"/>
      <c r="K152" s="127">
        <f t="shared" si="54"/>
        <v>0.41373548862116388</v>
      </c>
      <c r="L152" s="92">
        <f t="shared" si="55"/>
        <v>4.3735488621163887E-2</v>
      </c>
      <c r="M152" s="93">
        <f t="shared" si="56"/>
        <v>0.11820402330044294</v>
      </c>
      <c r="N152" s="65"/>
      <c r="O152" s="65"/>
      <c r="P152" s="66"/>
      <c r="Q152" s="73">
        <v>0.9</v>
      </c>
      <c r="R152" s="74">
        <v>16.010000000000002</v>
      </c>
      <c r="S152" s="74">
        <v>18.36</v>
      </c>
      <c r="T152" s="75">
        <f t="shared" si="48"/>
        <v>1.03210493441599</v>
      </c>
      <c r="U152" s="76">
        <v>0.03</v>
      </c>
      <c r="V152" s="77">
        <v>96.2</v>
      </c>
      <c r="W152" s="77">
        <v>101.7</v>
      </c>
      <c r="X152" s="78">
        <f t="shared" si="57"/>
        <v>3.1715176715176714E-2</v>
      </c>
      <c r="Y152" s="79">
        <v>7.0000000000000007E-2</v>
      </c>
      <c r="Z152" s="80">
        <v>106.8</v>
      </c>
      <c r="AA152" s="80">
        <v>114.8</v>
      </c>
      <c r="AB152" s="81">
        <f t="shared" si="58"/>
        <v>7.5243445692883895E-2</v>
      </c>
      <c r="AC152" s="82">
        <v>0</v>
      </c>
      <c r="AD152" s="83">
        <v>108.3</v>
      </c>
      <c r="AE152" s="83">
        <v>117.1</v>
      </c>
      <c r="AF152" s="84">
        <f t="shared" si="59"/>
        <v>0</v>
      </c>
      <c r="AG152" s="85">
        <v>0</v>
      </c>
      <c r="AH152" s="86">
        <v>108.3</v>
      </c>
      <c r="AI152" s="86">
        <v>124.9</v>
      </c>
      <c r="AJ152" s="87">
        <f t="shared" si="60"/>
        <v>0</v>
      </c>
      <c r="AK152" s="88">
        <v>0</v>
      </c>
      <c r="AL152" s="72">
        <v>158.5</v>
      </c>
      <c r="AM152" s="72">
        <v>181</v>
      </c>
      <c r="AN152" s="89">
        <f t="shared" si="47"/>
        <v>0</v>
      </c>
      <c r="AO152" s="90">
        <f t="shared" si="61"/>
        <v>1</v>
      </c>
    </row>
    <row r="153" spans="1:41" x14ac:dyDescent="0.3">
      <c r="A153" s="65" t="s">
        <v>114</v>
      </c>
      <c r="B153" s="65" t="s">
        <v>138</v>
      </c>
      <c r="C153" s="119">
        <v>0.38</v>
      </c>
      <c r="D153" s="117">
        <f t="shared" si="49"/>
        <v>0.33043478260869569</v>
      </c>
      <c r="E153" s="65"/>
      <c r="F153" s="118">
        <f t="shared" si="50"/>
        <v>0.28086956521739131</v>
      </c>
      <c r="G153" s="126">
        <f t="shared" si="51"/>
        <v>1.1390635568240506</v>
      </c>
      <c r="H153" s="118">
        <f t="shared" si="52"/>
        <v>4.9565217391304352E-2</v>
      </c>
      <c r="I153" s="118">
        <f t="shared" si="53"/>
        <v>0.36949350335145076</v>
      </c>
      <c r="J153" s="65"/>
      <c r="K153" s="127">
        <f t="shared" si="54"/>
        <v>0.42491752885416834</v>
      </c>
      <c r="L153" s="92">
        <f t="shared" si="55"/>
        <v>4.4917528854168332E-2</v>
      </c>
      <c r="M153" s="93">
        <f t="shared" si="56"/>
        <v>0.11820402330044298</v>
      </c>
      <c r="N153" s="65"/>
      <c r="O153" s="65"/>
      <c r="P153" s="66"/>
      <c r="Q153" s="73">
        <v>0.9</v>
      </c>
      <c r="R153" s="74">
        <v>16.010000000000002</v>
      </c>
      <c r="S153" s="74">
        <v>18.36</v>
      </c>
      <c r="T153" s="75">
        <f t="shared" si="48"/>
        <v>1.03210493441599</v>
      </c>
      <c r="U153" s="76">
        <v>0.03</v>
      </c>
      <c r="V153" s="77">
        <v>96.2</v>
      </c>
      <c r="W153" s="77">
        <v>101.7</v>
      </c>
      <c r="X153" s="78">
        <f t="shared" si="57"/>
        <v>3.1715176715176714E-2</v>
      </c>
      <c r="Y153" s="79">
        <v>7.0000000000000007E-2</v>
      </c>
      <c r="Z153" s="80">
        <v>106.8</v>
      </c>
      <c r="AA153" s="80">
        <v>114.8</v>
      </c>
      <c r="AB153" s="81">
        <f t="shared" si="58"/>
        <v>7.5243445692883895E-2</v>
      </c>
      <c r="AC153" s="82">
        <v>0</v>
      </c>
      <c r="AD153" s="83">
        <v>108.3</v>
      </c>
      <c r="AE153" s="83">
        <v>117.1</v>
      </c>
      <c r="AF153" s="84">
        <f t="shared" si="59"/>
        <v>0</v>
      </c>
      <c r="AG153" s="85">
        <v>0</v>
      </c>
      <c r="AH153" s="86">
        <v>108.3</v>
      </c>
      <c r="AI153" s="86">
        <v>124.9</v>
      </c>
      <c r="AJ153" s="87">
        <f t="shared" si="60"/>
        <v>0</v>
      </c>
      <c r="AK153" s="88">
        <v>0</v>
      </c>
      <c r="AL153" s="72">
        <v>158.5</v>
      </c>
      <c r="AM153" s="72">
        <v>181</v>
      </c>
      <c r="AN153" s="89">
        <f t="shared" si="47"/>
        <v>0</v>
      </c>
      <c r="AO153" s="90">
        <f t="shared" si="61"/>
        <v>1</v>
      </c>
    </row>
    <row r="154" spans="1:41" x14ac:dyDescent="0.3">
      <c r="A154" s="65" t="s">
        <v>86</v>
      </c>
      <c r="B154" s="65" t="s">
        <v>138</v>
      </c>
      <c r="C154" s="119">
        <v>0.43</v>
      </c>
      <c r="D154" s="117">
        <f t="shared" si="49"/>
        <v>0.37391304347826088</v>
      </c>
      <c r="E154" s="65"/>
      <c r="F154" s="118">
        <f t="shared" si="50"/>
        <v>0.31782608695652176</v>
      </c>
      <c r="G154" s="126">
        <f t="shared" si="51"/>
        <v>1.1390635568240506</v>
      </c>
      <c r="H154" s="118">
        <f t="shared" si="52"/>
        <v>5.6086956521739131E-2</v>
      </c>
      <c r="I154" s="118">
        <f t="shared" si="53"/>
        <v>0.4181110695819048</v>
      </c>
      <c r="J154" s="65"/>
      <c r="K154" s="127">
        <f t="shared" si="54"/>
        <v>0.48082773001919049</v>
      </c>
      <c r="L154" s="92">
        <f t="shared" si="55"/>
        <v>5.0827730019190498E-2</v>
      </c>
      <c r="M154" s="93">
        <f t="shared" si="56"/>
        <v>0.11820402330044302</v>
      </c>
      <c r="N154" s="65"/>
      <c r="O154" s="65"/>
      <c r="P154" s="66"/>
      <c r="Q154" s="73">
        <v>0.9</v>
      </c>
      <c r="R154" s="74">
        <v>16.010000000000002</v>
      </c>
      <c r="S154" s="74">
        <v>18.36</v>
      </c>
      <c r="T154" s="75">
        <f t="shared" si="48"/>
        <v>1.03210493441599</v>
      </c>
      <c r="U154" s="76">
        <v>0.03</v>
      </c>
      <c r="V154" s="77">
        <v>96.2</v>
      </c>
      <c r="W154" s="77">
        <v>101.7</v>
      </c>
      <c r="X154" s="78">
        <f t="shared" si="57"/>
        <v>3.1715176715176714E-2</v>
      </c>
      <c r="Y154" s="79">
        <v>7.0000000000000007E-2</v>
      </c>
      <c r="Z154" s="80">
        <v>106.8</v>
      </c>
      <c r="AA154" s="80">
        <v>114.8</v>
      </c>
      <c r="AB154" s="81">
        <f t="shared" si="58"/>
        <v>7.5243445692883895E-2</v>
      </c>
      <c r="AC154" s="82">
        <v>0</v>
      </c>
      <c r="AD154" s="83">
        <v>108.3</v>
      </c>
      <c r="AE154" s="83">
        <v>117.1</v>
      </c>
      <c r="AF154" s="84">
        <f t="shared" si="59"/>
        <v>0</v>
      </c>
      <c r="AG154" s="85">
        <v>0</v>
      </c>
      <c r="AH154" s="86">
        <v>108.3</v>
      </c>
      <c r="AI154" s="86">
        <v>124.9</v>
      </c>
      <c r="AJ154" s="87">
        <f t="shared" si="60"/>
        <v>0</v>
      </c>
      <c r="AK154" s="88">
        <v>0</v>
      </c>
      <c r="AL154" s="72">
        <v>158.5</v>
      </c>
      <c r="AM154" s="72">
        <v>181</v>
      </c>
      <c r="AN154" s="89">
        <f t="shared" si="47"/>
        <v>0</v>
      </c>
      <c r="AO154" s="90">
        <f t="shared" si="61"/>
        <v>1</v>
      </c>
    </row>
    <row r="155" spans="1:41" x14ac:dyDescent="0.3">
      <c r="A155" s="65" t="s">
        <v>90</v>
      </c>
      <c r="B155" s="65" t="s">
        <v>138</v>
      </c>
      <c r="C155" s="119">
        <v>0.61</v>
      </c>
      <c r="D155" s="117">
        <f t="shared" si="49"/>
        <v>0.5304347826086957</v>
      </c>
      <c r="E155" s="65"/>
      <c r="F155" s="118">
        <f t="shared" si="50"/>
        <v>0.45086956521739135</v>
      </c>
      <c r="G155" s="126">
        <f t="shared" si="51"/>
        <v>1.1390635568240506</v>
      </c>
      <c r="H155" s="118">
        <f t="shared" si="52"/>
        <v>7.9565217391304358E-2</v>
      </c>
      <c r="I155" s="118">
        <f t="shared" si="53"/>
        <v>0.59313430801153944</v>
      </c>
      <c r="J155" s="65"/>
      <c r="K155" s="127">
        <f t="shared" si="54"/>
        <v>0.68210445421327026</v>
      </c>
      <c r="L155" s="92">
        <f t="shared" si="55"/>
        <v>7.2104454213270275E-2</v>
      </c>
      <c r="M155" s="93">
        <f t="shared" si="56"/>
        <v>0.11820402330044308</v>
      </c>
      <c r="N155" s="65"/>
      <c r="O155" s="65"/>
      <c r="P155" s="66"/>
      <c r="Q155" s="73">
        <v>0.9</v>
      </c>
      <c r="R155" s="74">
        <v>16.010000000000002</v>
      </c>
      <c r="S155" s="74">
        <v>18.36</v>
      </c>
      <c r="T155" s="75">
        <f t="shared" si="48"/>
        <v>1.03210493441599</v>
      </c>
      <c r="U155" s="76">
        <v>0.03</v>
      </c>
      <c r="V155" s="77">
        <v>96.2</v>
      </c>
      <c r="W155" s="77">
        <v>101.7</v>
      </c>
      <c r="X155" s="78">
        <f t="shared" si="57"/>
        <v>3.1715176715176714E-2</v>
      </c>
      <c r="Y155" s="79">
        <v>7.0000000000000007E-2</v>
      </c>
      <c r="Z155" s="80">
        <v>106.8</v>
      </c>
      <c r="AA155" s="80">
        <v>114.8</v>
      </c>
      <c r="AB155" s="81">
        <f t="shared" si="58"/>
        <v>7.5243445692883895E-2</v>
      </c>
      <c r="AC155" s="82">
        <v>0</v>
      </c>
      <c r="AD155" s="83">
        <v>108.3</v>
      </c>
      <c r="AE155" s="83">
        <v>117.1</v>
      </c>
      <c r="AF155" s="84">
        <f t="shared" si="59"/>
        <v>0</v>
      </c>
      <c r="AG155" s="85">
        <v>0</v>
      </c>
      <c r="AH155" s="86">
        <v>108.3</v>
      </c>
      <c r="AI155" s="86">
        <v>124.9</v>
      </c>
      <c r="AJ155" s="87">
        <f t="shared" si="60"/>
        <v>0</v>
      </c>
      <c r="AK155" s="88">
        <v>0</v>
      </c>
      <c r="AL155" s="72">
        <v>158.5</v>
      </c>
      <c r="AM155" s="72">
        <v>181</v>
      </c>
      <c r="AN155" s="89">
        <f t="shared" si="47"/>
        <v>0</v>
      </c>
      <c r="AO155" s="90">
        <f t="shared" si="61"/>
        <v>1</v>
      </c>
    </row>
    <row r="156" spans="1:41" x14ac:dyDescent="0.3">
      <c r="A156" s="65" t="s">
        <v>125</v>
      </c>
      <c r="B156" s="65" t="s">
        <v>138</v>
      </c>
      <c r="C156" s="119">
        <v>0.71</v>
      </c>
      <c r="D156" s="117">
        <f t="shared" si="49"/>
        <v>0.61739130434782608</v>
      </c>
      <c r="E156" s="65"/>
      <c r="F156" s="118">
        <f t="shared" si="50"/>
        <v>0.52478260869565219</v>
      </c>
      <c r="G156" s="126">
        <f t="shared" si="51"/>
        <v>1.1390635568240506</v>
      </c>
      <c r="H156" s="118">
        <f t="shared" si="52"/>
        <v>9.2608695652173903E-2</v>
      </c>
      <c r="I156" s="118">
        <f t="shared" si="53"/>
        <v>0.69036944047244742</v>
      </c>
      <c r="J156" s="65"/>
      <c r="K156" s="127">
        <f t="shared" si="54"/>
        <v>0.79392485654331446</v>
      </c>
      <c r="L156" s="92">
        <f t="shared" si="55"/>
        <v>8.3924856543314497E-2</v>
      </c>
      <c r="M156" s="93">
        <f t="shared" si="56"/>
        <v>0.11820402330044295</v>
      </c>
      <c r="N156" s="65"/>
      <c r="O156" s="65"/>
      <c r="P156" s="66"/>
      <c r="Q156" s="73">
        <v>0.9</v>
      </c>
      <c r="R156" s="74">
        <v>16.010000000000002</v>
      </c>
      <c r="S156" s="74">
        <v>18.36</v>
      </c>
      <c r="T156" s="75">
        <f t="shared" si="48"/>
        <v>1.03210493441599</v>
      </c>
      <c r="U156" s="76">
        <v>0.03</v>
      </c>
      <c r="V156" s="77">
        <v>96.2</v>
      </c>
      <c r="W156" s="77">
        <v>101.7</v>
      </c>
      <c r="X156" s="78">
        <f t="shared" si="57"/>
        <v>3.1715176715176714E-2</v>
      </c>
      <c r="Y156" s="79">
        <v>7.0000000000000007E-2</v>
      </c>
      <c r="Z156" s="80">
        <v>106.8</v>
      </c>
      <c r="AA156" s="80">
        <v>114.8</v>
      </c>
      <c r="AB156" s="81">
        <f t="shared" si="58"/>
        <v>7.5243445692883895E-2</v>
      </c>
      <c r="AC156" s="82">
        <v>0</v>
      </c>
      <c r="AD156" s="83">
        <v>108.3</v>
      </c>
      <c r="AE156" s="83">
        <v>117.1</v>
      </c>
      <c r="AF156" s="84">
        <f t="shared" si="59"/>
        <v>0</v>
      </c>
      <c r="AG156" s="85">
        <v>0</v>
      </c>
      <c r="AH156" s="86">
        <v>108.3</v>
      </c>
      <c r="AI156" s="86">
        <v>124.9</v>
      </c>
      <c r="AJ156" s="87">
        <f t="shared" si="60"/>
        <v>0</v>
      </c>
      <c r="AK156" s="88">
        <v>0</v>
      </c>
      <c r="AL156" s="72">
        <v>158.5</v>
      </c>
      <c r="AM156" s="72">
        <v>181</v>
      </c>
      <c r="AN156" s="89">
        <f t="shared" si="47"/>
        <v>0</v>
      </c>
      <c r="AO156" s="90">
        <f t="shared" si="61"/>
        <v>1</v>
      </c>
    </row>
    <row r="157" spans="1:41" x14ac:dyDescent="0.3">
      <c r="A157" s="65" t="s">
        <v>126</v>
      </c>
      <c r="B157" s="65" t="s">
        <v>138</v>
      </c>
      <c r="C157" s="119">
        <v>0.71</v>
      </c>
      <c r="D157" s="117">
        <f t="shared" si="49"/>
        <v>0.61739130434782608</v>
      </c>
      <c r="E157" s="65"/>
      <c r="F157" s="118">
        <f t="shared" si="50"/>
        <v>0.52478260869565219</v>
      </c>
      <c r="G157" s="126">
        <f t="shared" si="51"/>
        <v>1.1390635568240506</v>
      </c>
      <c r="H157" s="118">
        <f t="shared" si="52"/>
        <v>9.2608695652173903E-2</v>
      </c>
      <c r="I157" s="118">
        <f t="shared" si="53"/>
        <v>0.69036944047244742</v>
      </c>
      <c r="J157" s="65"/>
      <c r="K157" s="127">
        <f t="shared" si="54"/>
        <v>0.79392485654331446</v>
      </c>
      <c r="L157" s="92">
        <f t="shared" si="55"/>
        <v>8.3924856543314497E-2</v>
      </c>
      <c r="M157" s="93">
        <f t="shared" si="56"/>
        <v>0.11820402330044295</v>
      </c>
      <c r="N157" s="65"/>
      <c r="O157" s="65"/>
      <c r="P157" s="66"/>
      <c r="Q157" s="73">
        <v>0.9</v>
      </c>
      <c r="R157" s="74">
        <v>16.010000000000002</v>
      </c>
      <c r="S157" s="74">
        <v>18.36</v>
      </c>
      <c r="T157" s="75">
        <f t="shared" si="48"/>
        <v>1.03210493441599</v>
      </c>
      <c r="U157" s="76">
        <v>0.03</v>
      </c>
      <c r="V157" s="77">
        <v>96.2</v>
      </c>
      <c r="W157" s="77">
        <v>101.7</v>
      </c>
      <c r="X157" s="78">
        <f t="shared" si="57"/>
        <v>3.1715176715176714E-2</v>
      </c>
      <c r="Y157" s="79">
        <v>7.0000000000000007E-2</v>
      </c>
      <c r="Z157" s="80">
        <v>106.8</v>
      </c>
      <c r="AA157" s="80">
        <v>114.8</v>
      </c>
      <c r="AB157" s="81">
        <f t="shared" si="58"/>
        <v>7.5243445692883895E-2</v>
      </c>
      <c r="AC157" s="82">
        <v>0</v>
      </c>
      <c r="AD157" s="83">
        <v>108.3</v>
      </c>
      <c r="AE157" s="83">
        <v>117.1</v>
      </c>
      <c r="AF157" s="84">
        <f t="shared" si="59"/>
        <v>0</v>
      </c>
      <c r="AG157" s="85">
        <v>0</v>
      </c>
      <c r="AH157" s="86">
        <v>108.3</v>
      </c>
      <c r="AI157" s="86">
        <v>124.9</v>
      </c>
      <c r="AJ157" s="87">
        <f t="shared" si="60"/>
        <v>0</v>
      </c>
      <c r="AK157" s="88">
        <v>0</v>
      </c>
      <c r="AL157" s="72">
        <v>158.5</v>
      </c>
      <c r="AM157" s="72">
        <v>181</v>
      </c>
      <c r="AN157" s="89">
        <f t="shared" si="47"/>
        <v>0</v>
      </c>
      <c r="AO157" s="90">
        <f t="shared" si="61"/>
        <v>1</v>
      </c>
    </row>
    <row r="158" spans="1:41" x14ac:dyDescent="0.3">
      <c r="A158" s="65" t="s">
        <v>128</v>
      </c>
      <c r="B158" s="65" t="s">
        <v>138</v>
      </c>
      <c r="C158" s="119">
        <v>0.71</v>
      </c>
      <c r="D158" s="117">
        <f t="shared" si="49"/>
        <v>0.61739130434782608</v>
      </c>
      <c r="E158" s="65"/>
      <c r="F158" s="118">
        <f t="shared" si="50"/>
        <v>0.52478260869565219</v>
      </c>
      <c r="G158" s="126">
        <f t="shared" si="51"/>
        <v>1.1390635568240506</v>
      </c>
      <c r="H158" s="118">
        <f t="shared" si="52"/>
        <v>9.2608695652173903E-2</v>
      </c>
      <c r="I158" s="118">
        <f t="shared" si="53"/>
        <v>0.69036944047244742</v>
      </c>
      <c r="J158" s="65"/>
      <c r="K158" s="127">
        <f t="shared" si="54"/>
        <v>0.79392485654331446</v>
      </c>
      <c r="L158" s="92">
        <f t="shared" si="55"/>
        <v>8.3924856543314497E-2</v>
      </c>
      <c r="M158" s="93">
        <f t="shared" si="56"/>
        <v>0.11820402330044295</v>
      </c>
      <c r="N158" s="65"/>
      <c r="O158" s="65"/>
      <c r="P158" s="66"/>
      <c r="Q158" s="73">
        <v>0.9</v>
      </c>
      <c r="R158" s="74">
        <v>16.010000000000002</v>
      </c>
      <c r="S158" s="74">
        <v>18.36</v>
      </c>
      <c r="T158" s="75">
        <f t="shared" si="48"/>
        <v>1.03210493441599</v>
      </c>
      <c r="U158" s="76">
        <v>0.03</v>
      </c>
      <c r="V158" s="77">
        <v>96.2</v>
      </c>
      <c r="W158" s="77">
        <v>101.7</v>
      </c>
      <c r="X158" s="78">
        <f t="shared" si="57"/>
        <v>3.1715176715176714E-2</v>
      </c>
      <c r="Y158" s="79">
        <v>7.0000000000000007E-2</v>
      </c>
      <c r="Z158" s="80">
        <v>106.8</v>
      </c>
      <c r="AA158" s="80">
        <v>114.8</v>
      </c>
      <c r="AB158" s="81">
        <f t="shared" si="58"/>
        <v>7.5243445692883895E-2</v>
      </c>
      <c r="AC158" s="82">
        <v>0</v>
      </c>
      <c r="AD158" s="83">
        <v>108.3</v>
      </c>
      <c r="AE158" s="83">
        <v>117.1</v>
      </c>
      <c r="AF158" s="84">
        <f t="shared" si="59"/>
        <v>0</v>
      </c>
      <c r="AG158" s="85">
        <v>0</v>
      </c>
      <c r="AH158" s="86">
        <v>108.3</v>
      </c>
      <c r="AI158" s="86">
        <v>124.9</v>
      </c>
      <c r="AJ158" s="87">
        <f t="shared" si="60"/>
        <v>0</v>
      </c>
      <c r="AK158" s="88">
        <v>0</v>
      </c>
      <c r="AL158" s="72">
        <v>158.5</v>
      </c>
      <c r="AM158" s="72">
        <v>181</v>
      </c>
      <c r="AN158" s="89">
        <f t="shared" si="47"/>
        <v>0</v>
      </c>
      <c r="AO158" s="90">
        <f t="shared" si="61"/>
        <v>1</v>
      </c>
    </row>
    <row r="159" spans="1:41" x14ac:dyDescent="0.3">
      <c r="A159" s="65" t="s">
        <v>129</v>
      </c>
      <c r="B159" s="65" t="s">
        <v>138</v>
      </c>
      <c r="C159" s="119">
        <v>0.71</v>
      </c>
      <c r="D159" s="117">
        <f t="shared" si="49"/>
        <v>0.61739130434782608</v>
      </c>
      <c r="E159" s="65"/>
      <c r="F159" s="118">
        <f t="shared" si="50"/>
        <v>0.52478260869565219</v>
      </c>
      <c r="G159" s="126">
        <f t="shared" si="51"/>
        <v>1.1390635568240506</v>
      </c>
      <c r="H159" s="118">
        <f t="shared" si="52"/>
        <v>9.2608695652173903E-2</v>
      </c>
      <c r="I159" s="118">
        <f t="shared" si="53"/>
        <v>0.69036944047244742</v>
      </c>
      <c r="J159" s="65"/>
      <c r="K159" s="127">
        <f t="shared" si="54"/>
        <v>0.79392485654331446</v>
      </c>
      <c r="L159" s="92">
        <f t="shared" si="55"/>
        <v>8.3924856543314497E-2</v>
      </c>
      <c r="M159" s="93">
        <f t="shared" si="56"/>
        <v>0.11820402330044295</v>
      </c>
      <c r="N159" s="65"/>
      <c r="O159" s="65"/>
      <c r="P159" s="66"/>
      <c r="Q159" s="73">
        <v>0.9</v>
      </c>
      <c r="R159" s="74">
        <v>16.010000000000002</v>
      </c>
      <c r="S159" s="74">
        <v>18.36</v>
      </c>
      <c r="T159" s="75">
        <f t="shared" si="48"/>
        <v>1.03210493441599</v>
      </c>
      <c r="U159" s="76">
        <v>0.03</v>
      </c>
      <c r="V159" s="77">
        <v>96.2</v>
      </c>
      <c r="W159" s="77">
        <v>101.7</v>
      </c>
      <c r="X159" s="78">
        <f t="shared" si="57"/>
        <v>3.1715176715176714E-2</v>
      </c>
      <c r="Y159" s="79">
        <v>7.0000000000000007E-2</v>
      </c>
      <c r="Z159" s="80">
        <v>106.8</v>
      </c>
      <c r="AA159" s="80">
        <v>114.8</v>
      </c>
      <c r="AB159" s="81">
        <f t="shared" si="58"/>
        <v>7.5243445692883895E-2</v>
      </c>
      <c r="AC159" s="82">
        <v>0</v>
      </c>
      <c r="AD159" s="83">
        <v>108.3</v>
      </c>
      <c r="AE159" s="83">
        <v>117.1</v>
      </c>
      <c r="AF159" s="84">
        <f t="shared" si="59"/>
        <v>0</v>
      </c>
      <c r="AG159" s="85">
        <v>0</v>
      </c>
      <c r="AH159" s="86">
        <v>108.3</v>
      </c>
      <c r="AI159" s="86">
        <v>124.9</v>
      </c>
      <c r="AJ159" s="87">
        <f t="shared" si="60"/>
        <v>0</v>
      </c>
      <c r="AK159" s="88">
        <v>0</v>
      </c>
      <c r="AL159" s="72">
        <v>158.5</v>
      </c>
      <c r="AM159" s="72">
        <v>181</v>
      </c>
      <c r="AN159" s="89">
        <f t="shared" si="47"/>
        <v>0</v>
      </c>
      <c r="AO159" s="90">
        <f t="shared" si="61"/>
        <v>1</v>
      </c>
    </row>
  </sheetData>
  <sheetProtection algorithmName="SHA-512" hashValue="+4YUHxCV0XJb3V3QbtUhZD71ufnbmydwIpbaLYlexhJ2Cmo3ixwuRbptaHMIW/WLXroVOOnHciREpeNewJjuXQ==" saltValue="NWCVcvmXiSN4Yr55SQl9Ug==" spinCount="100000" sheet="1" objects="1" scenarios="1"/>
  <autoFilter ref="A14:K159" xr:uid="{00000000-0001-0000-0000-000000000000}"/>
  <mergeCells count="12">
    <mergeCell ref="AG13:AJ13"/>
    <mergeCell ref="Q13:T13"/>
    <mergeCell ref="Y13:AB13"/>
    <mergeCell ref="AC13:AF13"/>
    <mergeCell ref="AK13:AN13"/>
    <mergeCell ref="G4:L4"/>
    <mergeCell ref="G5:L5"/>
    <mergeCell ref="G7:L7"/>
    <mergeCell ref="G6:L6"/>
    <mergeCell ref="U13:X13"/>
    <mergeCell ref="E12:M12"/>
    <mergeCell ref="A8:K8"/>
  </mergeCells>
  <phoneticPr fontId="5" type="noConversion"/>
  <pageMargins left="0.23622047244094491" right="0.15748031496062992" top="0.43307086614173229" bottom="0.27559055118110237" header="0.19685039370078741" footer="0.19685039370078741"/>
  <pageSetup paperSize="9" scale="39" fitToWidth="2" fitToHeight="3" orientation="landscape" cellComments="asDisplayed" r:id="rId1"/>
  <headerFooter alignWithMargins="0">
    <oddHeader>&amp;L&amp;F&amp;R&amp;D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Keatshotse Gouwe</cp:lastModifiedBy>
  <cp:lastPrinted>2018-07-09T10:49:05Z</cp:lastPrinted>
  <dcterms:created xsi:type="dcterms:W3CDTF">2009-01-26T12:08:40Z</dcterms:created>
  <dcterms:modified xsi:type="dcterms:W3CDTF">2025-12-11T10:18:47Z</dcterms:modified>
</cp:coreProperties>
</file>